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980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8" i="7" l="1"/>
  <c r="H242" i="7" l="1"/>
  <c r="H206" i="7"/>
  <c r="H205" i="7" s="1"/>
  <c r="H82" i="7"/>
  <c r="I217" i="7" l="1"/>
  <c r="I216" i="7" s="1"/>
  <c r="I215" i="7" s="1"/>
  <c r="I214" i="7" s="1"/>
  <c r="I213" i="7" s="1"/>
  <c r="F243" i="7" l="1"/>
  <c r="F181" i="7"/>
  <c r="F180" i="7" s="1"/>
  <c r="F179" i="7" s="1"/>
  <c r="F138" i="7"/>
  <c r="F22" i="7"/>
  <c r="K22" i="10" l="1"/>
  <c r="K23" i="10"/>
  <c r="K21" i="10"/>
  <c r="H99" i="3" l="1"/>
  <c r="G57" i="3" l="1"/>
  <c r="H57" i="3"/>
  <c r="I57" i="3"/>
  <c r="F57" i="3"/>
  <c r="G103" i="3" l="1"/>
  <c r="H103" i="3"/>
  <c r="I103" i="3"/>
  <c r="F103" i="3"/>
  <c r="G107" i="3"/>
  <c r="H107" i="3"/>
  <c r="I107" i="3"/>
  <c r="F107" i="3"/>
  <c r="G147" i="7" l="1"/>
  <c r="G175" i="7"/>
  <c r="H175" i="7"/>
  <c r="I175" i="7"/>
  <c r="F245" i="7"/>
  <c r="J365" i="7"/>
  <c r="J346" i="7"/>
  <c r="J348" i="7"/>
  <c r="J351" i="7"/>
  <c r="J352" i="7"/>
  <c r="J354" i="7"/>
  <c r="J360" i="7"/>
  <c r="J326" i="7"/>
  <c r="J332" i="7"/>
  <c r="J334" i="7"/>
  <c r="J339" i="7"/>
  <c r="J344" i="7"/>
  <c r="J291" i="7"/>
  <c r="J293" i="7"/>
  <c r="J294" i="7"/>
  <c r="J295" i="7"/>
  <c r="J296" i="7"/>
  <c r="J298" i="7"/>
  <c r="J301" i="7"/>
  <c r="J306" i="7"/>
  <c r="J308" i="7"/>
  <c r="J309" i="7"/>
  <c r="J311" i="7"/>
  <c r="J314" i="7"/>
  <c r="J320" i="7"/>
  <c r="J271" i="7"/>
  <c r="J276" i="7"/>
  <c r="J278" i="7"/>
  <c r="J279" i="7"/>
  <c r="J281" i="7"/>
  <c r="J285" i="7"/>
  <c r="J244" i="7"/>
  <c r="J246" i="7"/>
  <c r="J247" i="7"/>
  <c r="J248" i="7"/>
  <c r="J249" i="7"/>
  <c r="J250" i="7"/>
  <c r="J252" i="7"/>
  <c r="J256" i="7"/>
  <c r="J261" i="7"/>
  <c r="J263" i="7"/>
  <c r="J264" i="7"/>
  <c r="J266" i="7"/>
  <c r="J267" i="7"/>
  <c r="J238" i="7"/>
  <c r="J228" i="7"/>
  <c r="J234" i="7"/>
  <c r="J207" i="7"/>
  <c r="J208" i="7"/>
  <c r="J209" i="7"/>
  <c r="J211" i="7"/>
  <c r="J212" i="7"/>
  <c r="J224" i="7"/>
  <c r="J192" i="7"/>
  <c r="J198" i="7"/>
  <c r="J199" i="7"/>
  <c r="J201" i="7"/>
  <c r="J182" i="7"/>
  <c r="J183" i="7"/>
  <c r="J184" i="7"/>
  <c r="J185" i="7"/>
  <c r="J168" i="7"/>
  <c r="J170" i="7"/>
  <c r="J176" i="7"/>
  <c r="J150" i="7"/>
  <c r="J152" i="7"/>
  <c r="J157" i="7"/>
  <c r="J158" i="7"/>
  <c r="J159" i="7"/>
  <c r="J161" i="7"/>
  <c r="J162" i="7"/>
  <c r="J164" i="7"/>
  <c r="J139" i="7"/>
  <c r="J140" i="7"/>
  <c r="J143" i="7"/>
  <c r="J146" i="7"/>
  <c r="J126" i="7"/>
  <c r="J129" i="7"/>
  <c r="J130" i="7"/>
  <c r="J131" i="7"/>
  <c r="J133" i="7"/>
  <c r="J134" i="7"/>
  <c r="J136" i="7"/>
  <c r="J107" i="7"/>
  <c r="J108" i="7"/>
  <c r="J109" i="7"/>
  <c r="J110" i="7"/>
  <c r="J113" i="7"/>
  <c r="J114" i="7"/>
  <c r="J119" i="7"/>
  <c r="J120" i="7"/>
  <c r="J121" i="7"/>
  <c r="J122" i="7"/>
  <c r="J124" i="7"/>
  <c r="J88" i="7"/>
  <c r="J89" i="7"/>
  <c r="J90" i="7"/>
  <c r="J91" i="7"/>
  <c r="J92" i="7"/>
  <c r="J93" i="7"/>
  <c r="J95" i="7"/>
  <c r="J96" i="7"/>
  <c r="J97" i="7"/>
  <c r="J98" i="7"/>
  <c r="J99" i="7"/>
  <c r="J100" i="7"/>
  <c r="J101" i="7"/>
  <c r="J102" i="7"/>
  <c r="J103" i="7"/>
  <c r="J105" i="7"/>
  <c r="J106" i="7"/>
  <c r="J65" i="7"/>
  <c r="J66" i="7"/>
  <c r="J67" i="7"/>
  <c r="J68" i="7"/>
  <c r="J70" i="7"/>
  <c r="J71" i="7"/>
  <c r="J72" i="7"/>
  <c r="J73" i="7"/>
  <c r="J74" i="7"/>
  <c r="J77" i="7"/>
  <c r="J78" i="7"/>
  <c r="J83" i="7"/>
  <c r="J84" i="7"/>
  <c r="J85" i="7"/>
  <c r="J86" i="7"/>
  <c r="J48" i="7"/>
  <c r="J49" i="7"/>
  <c r="J50" i="7"/>
  <c r="J51" i="7"/>
  <c r="J53" i="7"/>
  <c r="J54" i="7"/>
  <c r="J55" i="7"/>
  <c r="J56" i="7"/>
  <c r="J57" i="7"/>
  <c r="J58" i="7"/>
  <c r="J60" i="7"/>
  <c r="J61" i="7"/>
  <c r="J62" i="7"/>
  <c r="J63" i="7"/>
  <c r="J64" i="7"/>
  <c r="J23" i="7"/>
  <c r="J24" i="7"/>
  <c r="J26" i="7"/>
  <c r="J27" i="7"/>
  <c r="J28" i="7"/>
  <c r="J33" i="7"/>
  <c r="J35" i="7"/>
  <c r="J37" i="7"/>
  <c r="J40" i="7"/>
  <c r="J41" i="7"/>
  <c r="J16" i="7"/>
  <c r="J18" i="7"/>
  <c r="J20" i="7"/>
  <c r="I206" i="7"/>
  <c r="J206" i="7" s="1"/>
  <c r="I191" i="7"/>
  <c r="I190" i="7" s="1"/>
  <c r="I181" i="7"/>
  <c r="J181" i="7" s="1"/>
  <c r="G142" i="7"/>
  <c r="G141" i="7" s="1"/>
  <c r="H142" i="7"/>
  <c r="H141" i="7" s="1"/>
  <c r="I142" i="7"/>
  <c r="I141" i="7" s="1"/>
  <c r="G145" i="7"/>
  <c r="G144" i="7" s="1"/>
  <c r="H145" i="7"/>
  <c r="H144" i="7" s="1"/>
  <c r="I145" i="7"/>
  <c r="I144" i="7" s="1"/>
  <c r="F142" i="7"/>
  <c r="F141" i="7" s="1"/>
  <c r="I138" i="7"/>
  <c r="H138" i="7"/>
  <c r="I34" i="7"/>
  <c r="I39" i="7"/>
  <c r="I22" i="7"/>
  <c r="I255" i="7"/>
  <c r="I254" i="7" s="1"/>
  <c r="I253" i="7" s="1"/>
  <c r="I245" i="7"/>
  <c r="I242" i="7"/>
  <c r="I243" i="7"/>
  <c r="J243" i="7" s="1"/>
  <c r="G245" i="7"/>
  <c r="E39" i="8"/>
  <c r="E36" i="8"/>
  <c r="J245" i="7" l="1"/>
  <c r="J141" i="7"/>
  <c r="I180" i="7"/>
  <c r="I179" i="7" s="1"/>
  <c r="J142" i="7"/>
  <c r="I205" i="7"/>
  <c r="I241" i="7"/>
  <c r="I240" i="7" s="1"/>
  <c r="H295" i="7"/>
  <c r="H255" i="7"/>
  <c r="H254" i="7" s="1"/>
  <c r="H253" i="7" s="1"/>
  <c r="H241" i="7"/>
  <c r="J180" i="7" l="1"/>
  <c r="I204" i="7"/>
  <c r="J205" i="7"/>
  <c r="G232" i="7"/>
  <c r="H191" i="7"/>
  <c r="H181" i="7"/>
  <c r="H184" i="7"/>
  <c r="H183" i="7" s="1"/>
  <c r="G25" i="7" l="1"/>
  <c r="H25" i="7"/>
  <c r="I25" i="7"/>
  <c r="F233" i="7" l="1"/>
  <c r="F232" i="7" s="1"/>
  <c r="G315" i="7" l="1"/>
  <c r="F262" i="7"/>
  <c r="F265" i="7"/>
  <c r="J265" i="7" s="1"/>
  <c r="F255" i="7"/>
  <c r="G210" i="7"/>
  <c r="G202" i="7" s="1"/>
  <c r="H210" i="7"/>
  <c r="I210" i="7"/>
  <c r="F227" i="7"/>
  <c r="F223" i="7"/>
  <c r="F210" i="7"/>
  <c r="F191" i="7"/>
  <c r="J191" i="7" s="1"/>
  <c r="F175" i="7"/>
  <c r="J175" i="7" s="1"/>
  <c r="G138" i="7"/>
  <c r="J138" i="7"/>
  <c r="F128" i="7"/>
  <c r="F125" i="7"/>
  <c r="F123" i="7"/>
  <c r="F117" i="7" s="1"/>
  <c r="G118" i="7"/>
  <c r="G117" i="7" s="1"/>
  <c r="H118" i="7"/>
  <c r="I118" i="7"/>
  <c r="F104" i="7"/>
  <c r="F94" i="7"/>
  <c r="F87" i="7"/>
  <c r="F82" i="7"/>
  <c r="F59" i="7"/>
  <c r="G52" i="7"/>
  <c r="H52" i="7"/>
  <c r="I52" i="7"/>
  <c r="F52" i="7"/>
  <c r="F47" i="7"/>
  <c r="G17" i="7"/>
  <c r="H17" i="7"/>
  <c r="I17" i="7"/>
  <c r="G19" i="7"/>
  <c r="H19" i="7"/>
  <c r="I19" i="7"/>
  <c r="F25" i="7"/>
  <c r="J25" i="7" s="1"/>
  <c r="J22" i="7"/>
  <c r="J210" i="7" l="1"/>
  <c r="J52" i="7"/>
  <c r="J118" i="7"/>
  <c r="F254" i="7"/>
  <c r="J255" i="7"/>
  <c r="C16" i="8"/>
  <c r="D16" i="8"/>
  <c r="E16" i="8"/>
  <c r="C12" i="8"/>
  <c r="D12" i="8"/>
  <c r="E12" i="8"/>
  <c r="C14" i="8"/>
  <c r="D14" i="8"/>
  <c r="E14" i="8"/>
  <c r="B14" i="8"/>
  <c r="B12" i="8"/>
  <c r="F253" i="7" l="1"/>
  <c r="J253" i="7" s="1"/>
  <c r="J254" i="7"/>
  <c r="G24" i="3"/>
  <c r="H24" i="3"/>
  <c r="I24" i="3"/>
  <c r="I23" i="3" s="1"/>
  <c r="G19" i="3"/>
  <c r="H19" i="3"/>
  <c r="I19" i="3"/>
  <c r="G29" i="3"/>
  <c r="H29" i="3"/>
  <c r="I29" i="3"/>
  <c r="G16" i="3"/>
  <c r="H16" i="3"/>
  <c r="I16" i="3"/>
  <c r="F19" i="3"/>
  <c r="I13" i="3" l="1"/>
  <c r="C13" i="9"/>
  <c r="D13" i="9"/>
  <c r="E13" i="9"/>
  <c r="B13" i="9"/>
  <c r="C15" i="9"/>
  <c r="D15" i="9"/>
  <c r="E15" i="9"/>
  <c r="B15" i="9"/>
  <c r="C9" i="9"/>
  <c r="C8" i="9" s="1"/>
  <c r="D9" i="9"/>
  <c r="D8" i="9" s="1"/>
  <c r="E9" i="9"/>
  <c r="E8" i="9" s="1"/>
  <c r="B9" i="9"/>
  <c r="B8" i="9" s="1"/>
  <c r="G55" i="3"/>
  <c r="H55" i="3"/>
  <c r="I55" i="3"/>
  <c r="G83" i="3"/>
  <c r="H83" i="3"/>
  <c r="E13" i="6"/>
  <c r="F13" i="6"/>
  <c r="G13" i="6"/>
  <c r="E9" i="6"/>
  <c r="F9" i="6"/>
  <c r="G9" i="6"/>
  <c r="J22" i="10"/>
  <c r="J23" i="10"/>
  <c r="J21" i="10"/>
  <c r="C12" i="9" l="1"/>
  <c r="B12" i="9"/>
  <c r="E12" i="9"/>
  <c r="D12" i="9"/>
  <c r="G66" i="3"/>
  <c r="H66" i="3"/>
  <c r="I66" i="3"/>
  <c r="E12" i="5" l="1"/>
  <c r="D12" i="5"/>
  <c r="G51" i="3"/>
  <c r="H51" i="3"/>
  <c r="I51" i="3"/>
  <c r="G61" i="3"/>
  <c r="H61" i="3"/>
  <c r="I61" i="3"/>
  <c r="G73" i="3"/>
  <c r="H73" i="3"/>
  <c r="I73" i="3"/>
  <c r="G85" i="3"/>
  <c r="H85" i="3"/>
  <c r="I85" i="3"/>
  <c r="G94" i="3"/>
  <c r="G93" i="3" s="1"/>
  <c r="H94" i="3"/>
  <c r="H93" i="3" s="1"/>
  <c r="I94" i="3"/>
  <c r="I93" i="3" s="1"/>
  <c r="G117" i="3"/>
  <c r="G116" i="3" s="1"/>
  <c r="H117" i="3"/>
  <c r="H116" i="3" s="1"/>
  <c r="I117" i="3"/>
  <c r="I116" i="3" s="1"/>
  <c r="G33" i="3"/>
  <c r="G32" i="3" s="1"/>
  <c r="H33" i="3"/>
  <c r="H32" i="3" s="1"/>
  <c r="I33" i="3"/>
  <c r="I32" i="3" s="1"/>
  <c r="H42" i="3"/>
  <c r="H41" i="3" s="1"/>
  <c r="H40" i="3" s="1"/>
  <c r="G36" i="3"/>
  <c r="H36" i="3"/>
  <c r="I36" i="3"/>
  <c r="G37" i="3"/>
  <c r="H37" i="3"/>
  <c r="G13" i="3"/>
  <c r="H13" i="3"/>
  <c r="G100" i="3"/>
  <c r="G99" i="3" s="1"/>
  <c r="I100" i="3"/>
  <c r="I99" i="3" s="1"/>
  <c r="G102" i="3"/>
  <c r="H102" i="3"/>
  <c r="I102" i="3"/>
  <c r="G114" i="3"/>
  <c r="H114" i="3"/>
  <c r="H106" i="3" s="1"/>
  <c r="I114" i="3"/>
  <c r="I106" i="3"/>
  <c r="G106" i="3"/>
  <c r="E12" i="6"/>
  <c r="F12" i="6"/>
  <c r="G12" i="6"/>
  <c r="E8" i="6"/>
  <c r="F8" i="6"/>
  <c r="G8" i="6"/>
  <c r="D12" i="6"/>
  <c r="D13" i="6"/>
  <c r="D9" i="6"/>
  <c r="D8" i="6" s="1"/>
  <c r="B12" i="5"/>
  <c r="B11" i="5" s="1"/>
  <c r="F94" i="3"/>
  <c r="F93" i="3" s="1"/>
  <c r="F106" i="3"/>
  <c r="F102" i="3"/>
  <c r="F99" i="3"/>
  <c r="F85" i="3"/>
  <c r="F66" i="3"/>
  <c r="F14" i="3"/>
  <c r="F61" i="3"/>
  <c r="F51" i="3"/>
  <c r="F55" i="3"/>
  <c r="F29" i="3"/>
  <c r="F26" i="3" s="1"/>
  <c r="F24" i="3"/>
  <c r="F23" i="3" s="1"/>
  <c r="F16" i="3"/>
  <c r="H105" i="3" l="1"/>
  <c r="G60" i="3"/>
  <c r="I105" i="3"/>
  <c r="F50" i="3"/>
  <c r="F105" i="3"/>
  <c r="G50" i="3"/>
  <c r="G49" i="3" s="1"/>
  <c r="G12" i="3"/>
  <c r="I50" i="3"/>
  <c r="H50" i="3"/>
  <c r="H60" i="3"/>
  <c r="G105" i="3"/>
  <c r="C19" i="8"/>
  <c r="D19" i="8"/>
  <c r="D11" i="8" s="1"/>
  <c r="E19" i="8"/>
  <c r="G48" i="3" l="1"/>
  <c r="H49" i="3"/>
  <c r="H48" i="3" s="1"/>
  <c r="F33" i="3"/>
  <c r="F32" i="3" s="1"/>
  <c r="G9" i="10"/>
  <c r="H9" i="10"/>
  <c r="K28" i="7" l="1"/>
  <c r="K33" i="7"/>
  <c r="K35" i="7"/>
  <c r="K37" i="7"/>
  <c r="K41" i="7"/>
  <c r="K48" i="7"/>
  <c r="K49" i="7"/>
  <c r="K50" i="7"/>
  <c r="K51" i="7"/>
  <c r="K52" i="7"/>
  <c r="K53" i="7"/>
  <c r="K54" i="7"/>
  <c r="K55" i="7"/>
  <c r="K56" i="7"/>
  <c r="K57" i="7"/>
  <c r="K58" i="7"/>
  <c r="K60" i="7"/>
  <c r="K61" i="7"/>
  <c r="K62" i="7"/>
  <c r="K63" i="7"/>
  <c r="K64" i="7"/>
  <c r="K65" i="7"/>
  <c r="K66" i="7"/>
  <c r="K67" i="7"/>
  <c r="K68" i="7"/>
  <c r="K70" i="7"/>
  <c r="K71" i="7"/>
  <c r="K72" i="7"/>
  <c r="K73" i="7"/>
  <c r="K74" i="7"/>
  <c r="K77" i="7"/>
  <c r="K78" i="7"/>
  <c r="K83" i="7"/>
  <c r="K84" i="7"/>
  <c r="K85" i="7"/>
  <c r="K86" i="7"/>
  <c r="K88" i="7"/>
  <c r="K89" i="7"/>
  <c r="K90" i="7"/>
  <c r="K91" i="7"/>
  <c r="K92" i="7"/>
  <c r="K93" i="7"/>
  <c r="K95" i="7"/>
  <c r="K96" i="7"/>
  <c r="K97" i="7"/>
  <c r="K98" i="7"/>
  <c r="K99" i="7"/>
  <c r="K100" i="7"/>
  <c r="K101" i="7"/>
  <c r="K102" i="7"/>
  <c r="K103" i="7"/>
  <c r="K105" i="7"/>
  <c r="K107" i="7"/>
  <c r="K108" i="7"/>
  <c r="K109" i="7"/>
  <c r="K110" i="7"/>
  <c r="K113" i="7"/>
  <c r="K114" i="7"/>
  <c r="K119" i="7"/>
  <c r="K120" i="7"/>
  <c r="K121" i="7"/>
  <c r="K122" i="7"/>
  <c r="K124" i="7"/>
  <c r="K126" i="7"/>
  <c r="K129" i="7"/>
  <c r="K130" i="7"/>
  <c r="K131" i="7"/>
  <c r="K133" i="7"/>
  <c r="K134" i="7"/>
  <c r="K136" i="7"/>
  <c r="K138" i="7"/>
  <c r="K140" i="7"/>
  <c r="K146" i="7"/>
  <c r="K150" i="7"/>
  <c r="K152" i="7"/>
  <c r="K157" i="7"/>
  <c r="K158" i="7"/>
  <c r="K159" i="7"/>
  <c r="K161" i="7"/>
  <c r="K162" i="7"/>
  <c r="K164" i="7"/>
  <c r="K168" i="7"/>
  <c r="K170" i="7"/>
  <c r="K176" i="7"/>
  <c r="K180" i="7"/>
  <c r="K185" i="7"/>
  <c r="K191" i="7"/>
  <c r="K192" i="7"/>
  <c r="K198" i="7"/>
  <c r="K199" i="7"/>
  <c r="K201" i="7"/>
  <c r="K205" i="7"/>
  <c r="K206" i="7"/>
  <c r="K209" i="7"/>
  <c r="K210" i="7"/>
  <c r="K211" i="7"/>
  <c r="K212" i="7"/>
  <c r="K224" i="7"/>
  <c r="K228" i="7"/>
  <c r="K234" i="7"/>
  <c r="K238" i="7"/>
  <c r="K246" i="7"/>
  <c r="K247" i="7"/>
  <c r="K249" i="7"/>
  <c r="K252" i="7"/>
  <c r="K261" i="7"/>
  <c r="K263" i="7"/>
  <c r="K264" i="7"/>
  <c r="K265" i="7"/>
  <c r="K266" i="7"/>
  <c r="K267" i="7"/>
  <c r="K271" i="7"/>
  <c r="K276" i="7"/>
  <c r="K278" i="7"/>
  <c r="K279" i="7"/>
  <c r="K281" i="7"/>
  <c r="K285" i="7"/>
  <c r="K291" i="7"/>
  <c r="K293" i="7"/>
  <c r="K294" i="7"/>
  <c r="K298" i="7"/>
  <c r="K301" i="7"/>
  <c r="K306" i="7"/>
  <c r="K308" i="7"/>
  <c r="K309" i="7"/>
  <c r="K311" i="7"/>
  <c r="K314" i="7"/>
  <c r="K320" i="7"/>
  <c r="K326" i="7"/>
  <c r="K332" i="7"/>
  <c r="K334" i="7"/>
  <c r="K339" i="7"/>
  <c r="K344" i="7"/>
  <c r="K346" i="7"/>
  <c r="K348" i="7"/>
  <c r="K351" i="7"/>
  <c r="K352" i="7"/>
  <c r="K354" i="7"/>
  <c r="K360" i="7"/>
  <c r="K365" i="7"/>
  <c r="K16" i="7"/>
  <c r="K18" i="7"/>
  <c r="K20" i="7"/>
  <c r="K24" i="7"/>
  <c r="K25" i="7"/>
  <c r="K26" i="7"/>
  <c r="K27" i="7"/>
  <c r="E15" i="7"/>
  <c r="F15" i="7"/>
  <c r="H15" i="7"/>
  <c r="I15" i="7"/>
  <c r="E17" i="7"/>
  <c r="F17" i="7"/>
  <c r="J17" i="7" s="1"/>
  <c r="E19" i="7"/>
  <c r="F19" i="7"/>
  <c r="J19" i="7" s="1"/>
  <c r="E22" i="7"/>
  <c r="E21" i="7" s="1"/>
  <c r="F21" i="7"/>
  <c r="H22" i="7"/>
  <c r="E32" i="7"/>
  <c r="F32" i="7"/>
  <c r="H32" i="7"/>
  <c r="I32" i="7"/>
  <c r="E34" i="7"/>
  <c r="F34" i="7"/>
  <c r="J34" i="7" s="1"/>
  <c r="H34" i="7"/>
  <c r="E36" i="7"/>
  <c r="F36" i="7"/>
  <c r="H36" i="7"/>
  <c r="I36" i="7"/>
  <c r="E39" i="7"/>
  <c r="E38" i="7" s="1"/>
  <c r="F39" i="7"/>
  <c r="H38" i="7"/>
  <c r="E47" i="7"/>
  <c r="H47" i="7"/>
  <c r="I47" i="7"/>
  <c r="E52" i="7"/>
  <c r="E59" i="7"/>
  <c r="H59" i="7"/>
  <c r="I59" i="7"/>
  <c r="E69" i="7"/>
  <c r="F69" i="7"/>
  <c r="F46" i="7" s="1"/>
  <c r="H69" i="7"/>
  <c r="I69" i="7"/>
  <c r="J69" i="7" s="1"/>
  <c r="E76" i="7"/>
  <c r="E75" i="7" s="1"/>
  <c r="F76" i="7"/>
  <c r="F75" i="7" s="1"/>
  <c r="H76" i="7"/>
  <c r="H75" i="7" s="1"/>
  <c r="I76" i="7"/>
  <c r="J76" i="7" s="1"/>
  <c r="F81" i="7"/>
  <c r="E82" i="7"/>
  <c r="I82" i="7"/>
  <c r="E87" i="7"/>
  <c r="H87" i="7"/>
  <c r="I87" i="7"/>
  <c r="E94" i="7"/>
  <c r="H94" i="7"/>
  <c r="I94" i="7"/>
  <c r="E104" i="7"/>
  <c r="H104" i="7"/>
  <c r="I104" i="7"/>
  <c r="E112" i="7"/>
  <c r="E111" i="7" s="1"/>
  <c r="F112" i="7"/>
  <c r="F111" i="7" s="1"/>
  <c r="H112" i="7"/>
  <c r="H111" i="7" s="1"/>
  <c r="I112" i="7"/>
  <c r="E118" i="7"/>
  <c r="K118" i="7"/>
  <c r="E123" i="7"/>
  <c r="H123" i="7"/>
  <c r="I123" i="7"/>
  <c r="J123" i="7" s="1"/>
  <c r="E125" i="7"/>
  <c r="H125" i="7"/>
  <c r="I125" i="7"/>
  <c r="E128" i="7"/>
  <c r="H128" i="7"/>
  <c r="E132" i="7"/>
  <c r="F132" i="7"/>
  <c r="F127" i="7" s="1"/>
  <c r="F116" i="7" s="1"/>
  <c r="H132" i="7"/>
  <c r="I132" i="7"/>
  <c r="E135" i="7"/>
  <c r="F135" i="7"/>
  <c r="H135" i="7"/>
  <c r="I135" i="7"/>
  <c r="J135" i="7" s="1"/>
  <c r="E137" i="7"/>
  <c r="I137" i="7"/>
  <c r="J137" i="7" s="1"/>
  <c r="E145" i="7"/>
  <c r="E144" i="7" s="1"/>
  <c r="F145" i="7"/>
  <c r="E149" i="7"/>
  <c r="F149" i="7"/>
  <c r="H149" i="7"/>
  <c r="I149" i="7"/>
  <c r="E151" i="7"/>
  <c r="F151" i="7"/>
  <c r="H151" i="7"/>
  <c r="I151" i="7"/>
  <c r="J151" i="7" s="1"/>
  <c r="E156" i="7"/>
  <c r="F156" i="7"/>
  <c r="H156" i="7"/>
  <c r="I156" i="7"/>
  <c r="J156" i="7" s="1"/>
  <c r="E160" i="7"/>
  <c r="F160" i="7"/>
  <c r="H160" i="7"/>
  <c r="I160" i="7"/>
  <c r="E163" i="7"/>
  <c r="F163" i="7"/>
  <c r="H163" i="7"/>
  <c r="I163" i="7"/>
  <c r="J163" i="7" s="1"/>
  <c r="E167" i="7"/>
  <c r="F167" i="7"/>
  <c r="I167" i="7"/>
  <c r="J167" i="7" s="1"/>
  <c r="E169" i="7"/>
  <c r="F169" i="7"/>
  <c r="H169" i="7"/>
  <c r="I169" i="7"/>
  <c r="J169" i="7" s="1"/>
  <c r="F174" i="7"/>
  <c r="E175" i="7"/>
  <c r="E174" i="7" s="1"/>
  <c r="E173" i="7" s="1"/>
  <c r="E172" i="7" s="1"/>
  <c r="E171" i="7" s="1"/>
  <c r="H174" i="7"/>
  <c r="H173" i="7" s="1"/>
  <c r="H172" i="7" s="1"/>
  <c r="H171" i="7" s="1"/>
  <c r="K175" i="7"/>
  <c r="E181" i="7"/>
  <c r="E180" i="7" s="1"/>
  <c r="H180" i="7"/>
  <c r="H179" i="7" s="1"/>
  <c r="K181" i="7"/>
  <c r="I189" i="7"/>
  <c r="I188" i="7" s="1"/>
  <c r="I187" i="7" s="1"/>
  <c r="F190" i="7"/>
  <c r="H190" i="7"/>
  <c r="H189" i="7" s="1"/>
  <c r="E191" i="7"/>
  <c r="E190" i="7" s="1"/>
  <c r="E197" i="7"/>
  <c r="F197" i="7"/>
  <c r="H197" i="7"/>
  <c r="I197" i="7"/>
  <c r="E200" i="7"/>
  <c r="F200" i="7"/>
  <c r="H200" i="7"/>
  <c r="I200" i="7"/>
  <c r="E204" i="7"/>
  <c r="E203" i="7" s="1"/>
  <c r="E202" i="7" s="1"/>
  <c r="F204" i="7"/>
  <c r="H204" i="7"/>
  <c r="H203" i="7" s="1"/>
  <c r="H202" i="7" s="1"/>
  <c r="F222" i="7"/>
  <c r="E223" i="7"/>
  <c r="E222" i="7" s="1"/>
  <c r="E221" i="7" s="1"/>
  <c r="H223" i="7"/>
  <c r="H222" i="7" s="1"/>
  <c r="H221" i="7" s="1"/>
  <c r="I223" i="7"/>
  <c r="F226" i="7"/>
  <c r="E227" i="7"/>
  <c r="E226" i="7" s="1"/>
  <c r="E225" i="7" s="1"/>
  <c r="H227" i="7"/>
  <c r="H226" i="7" s="1"/>
  <c r="H225" i="7" s="1"/>
  <c r="I227" i="7"/>
  <c r="I232" i="7"/>
  <c r="J232" i="7" s="1"/>
  <c r="E233" i="7"/>
  <c r="H233" i="7"/>
  <c r="H232" i="7" s="1"/>
  <c r="H231" i="7" s="1"/>
  <c r="I233" i="7"/>
  <c r="E237" i="7"/>
  <c r="E236" i="7" s="1"/>
  <c r="E235" i="7" s="1"/>
  <c r="F237" i="7"/>
  <c r="F236" i="7" s="1"/>
  <c r="F235" i="7" s="1"/>
  <c r="H237" i="7"/>
  <c r="H236" i="7" s="1"/>
  <c r="H235" i="7" s="1"/>
  <c r="I237" i="7"/>
  <c r="E245" i="7"/>
  <c r="E251" i="7"/>
  <c r="F251" i="7"/>
  <c r="F242" i="7" s="1"/>
  <c r="H251" i="7"/>
  <c r="H245" i="7" s="1"/>
  <c r="I251" i="7"/>
  <c r="E260" i="7"/>
  <c r="F260" i="7"/>
  <c r="F259" i="7" s="1"/>
  <c r="F258" i="7" s="1"/>
  <c r="H260" i="7"/>
  <c r="I260" i="7"/>
  <c r="E262" i="7"/>
  <c r="H262" i="7"/>
  <c r="I262" i="7"/>
  <c r="E265" i="7"/>
  <c r="H265" i="7"/>
  <c r="E270" i="7"/>
  <c r="E269" i="7" s="1"/>
  <c r="E268" i="7" s="1"/>
  <c r="F270" i="7"/>
  <c r="F269" i="7" s="1"/>
  <c r="F268" i="7" s="1"/>
  <c r="H270" i="7"/>
  <c r="H269" i="7" s="1"/>
  <c r="H268" i="7" s="1"/>
  <c r="I270" i="7"/>
  <c r="E275" i="7"/>
  <c r="F275" i="7"/>
  <c r="H275" i="7"/>
  <c r="I275" i="7"/>
  <c r="J275" i="7" s="1"/>
  <c r="E277" i="7"/>
  <c r="F277" i="7"/>
  <c r="H277" i="7"/>
  <c r="I277" i="7"/>
  <c r="J277" i="7" s="1"/>
  <c r="E280" i="7"/>
  <c r="F280" i="7"/>
  <c r="H280" i="7"/>
  <c r="I280" i="7"/>
  <c r="J280" i="7" s="1"/>
  <c r="E284" i="7"/>
  <c r="E283" i="7" s="1"/>
  <c r="E282" i="7" s="1"/>
  <c r="F284" i="7"/>
  <c r="F283" i="7" s="1"/>
  <c r="F282" i="7" s="1"/>
  <c r="H284" i="7"/>
  <c r="H283" i="7" s="1"/>
  <c r="H282" i="7" s="1"/>
  <c r="I284" i="7"/>
  <c r="E290" i="7"/>
  <c r="F290" i="7"/>
  <c r="H290" i="7"/>
  <c r="H289" i="7" s="1"/>
  <c r="I290" i="7"/>
  <c r="J290" i="7" s="1"/>
  <c r="E292" i="7"/>
  <c r="F292" i="7"/>
  <c r="H292" i="7"/>
  <c r="I292" i="7"/>
  <c r="J292" i="7" s="1"/>
  <c r="E297" i="7"/>
  <c r="F297" i="7"/>
  <c r="H297" i="7"/>
  <c r="I297" i="7"/>
  <c r="J297" i="7" s="1"/>
  <c r="E300" i="7"/>
  <c r="E299" i="7" s="1"/>
  <c r="F300" i="7"/>
  <c r="F299" i="7" s="1"/>
  <c r="H300" i="7"/>
  <c r="H299" i="7" s="1"/>
  <c r="I300" i="7"/>
  <c r="J300" i="7" s="1"/>
  <c r="E302" i="7"/>
  <c r="F302" i="7"/>
  <c r="I302" i="7"/>
  <c r="J302" i="7" s="1"/>
  <c r="E305" i="7"/>
  <c r="F305" i="7"/>
  <c r="H305" i="7"/>
  <c r="I305" i="7"/>
  <c r="E307" i="7"/>
  <c r="F307" i="7"/>
  <c r="H307" i="7"/>
  <c r="I307" i="7"/>
  <c r="E310" i="7"/>
  <c r="F310" i="7"/>
  <c r="H310" i="7"/>
  <c r="I310" i="7"/>
  <c r="E313" i="7"/>
  <c r="E312" i="7" s="1"/>
  <c r="F313" i="7"/>
  <c r="F312" i="7" s="1"/>
  <c r="H313" i="7"/>
  <c r="H312" i="7" s="1"/>
  <c r="I313" i="7"/>
  <c r="E319" i="7"/>
  <c r="E318" i="7" s="1"/>
  <c r="E317" i="7" s="1"/>
  <c r="E316" i="7" s="1"/>
  <c r="E315" i="7" s="1"/>
  <c r="F319" i="7"/>
  <c r="H319" i="7"/>
  <c r="H318" i="7" s="1"/>
  <c r="H317" i="7" s="1"/>
  <c r="H316" i="7" s="1"/>
  <c r="H315" i="7" s="1"/>
  <c r="I319" i="7"/>
  <c r="E325" i="7"/>
  <c r="E324" i="7" s="1"/>
  <c r="E323" i="7" s="1"/>
  <c r="E322" i="7" s="1"/>
  <c r="E321" i="7" s="1"/>
  <c r="F325" i="7"/>
  <c r="H325" i="7"/>
  <c r="H324" i="7" s="1"/>
  <c r="H323" i="7" s="1"/>
  <c r="H322" i="7" s="1"/>
  <c r="H321" i="7" s="1"/>
  <c r="I325" i="7"/>
  <c r="E331" i="7"/>
  <c r="F331" i="7"/>
  <c r="H331" i="7"/>
  <c r="I331" i="7"/>
  <c r="E333" i="7"/>
  <c r="F333" i="7"/>
  <c r="H333" i="7"/>
  <c r="I333" i="7"/>
  <c r="E338" i="7"/>
  <c r="E337" i="7" s="1"/>
  <c r="E336" i="7" s="1"/>
  <c r="E335" i="7" s="1"/>
  <c r="F338" i="7"/>
  <c r="F337" i="7" s="1"/>
  <c r="F336" i="7" s="1"/>
  <c r="F335" i="7" s="1"/>
  <c r="H338" i="7"/>
  <c r="H337" i="7" s="1"/>
  <c r="H336" i="7" s="1"/>
  <c r="H335" i="7" s="1"/>
  <c r="I338" i="7"/>
  <c r="E343" i="7"/>
  <c r="F343" i="7"/>
  <c r="H343" i="7"/>
  <c r="I343" i="7"/>
  <c r="E345" i="7"/>
  <c r="F345" i="7"/>
  <c r="H345" i="7"/>
  <c r="I345" i="7"/>
  <c r="E347" i="7"/>
  <c r="F347" i="7"/>
  <c r="H347" i="7"/>
  <c r="I347" i="7"/>
  <c r="E350" i="7"/>
  <c r="F350" i="7"/>
  <c r="H350" i="7"/>
  <c r="I350" i="7"/>
  <c r="E353" i="7"/>
  <c r="F353" i="7"/>
  <c r="H353" i="7"/>
  <c r="I353" i="7"/>
  <c r="E359" i="7"/>
  <c r="E358" i="7" s="1"/>
  <c r="E357" i="7" s="1"/>
  <c r="E356" i="7" s="1"/>
  <c r="F359" i="7"/>
  <c r="F358" i="7" s="1"/>
  <c r="F357" i="7" s="1"/>
  <c r="F356" i="7" s="1"/>
  <c r="H359" i="7"/>
  <c r="H358" i="7" s="1"/>
  <c r="H357" i="7" s="1"/>
  <c r="H356" i="7" s="1"/>
  <c r="I359" i="7"/>
  <c r="E364" i="7"/>
  <c r="E363" i="7" s="1"/>
  <c r="E362" i="7" s="1"/>
  <c r="E361" i="7" s="1"/>
  <c r="F364" i="7"/>
  <c r="F363" i="7" s="1"/>
  <c r="F362" i="7" s="1"/>
  <c r="F361" i="7" s="1"/>
  <c r="H364" i="7"/>
  <c r="H363" i="7" s="1"/>
  <c r="H362" i="7" s="1"/>
  <c r="H361" i="7" s="1"/>
  <c r="I364" i="7"/>
  <c r="F115" i="7" l="1"/>
  <c r="J160" i="7"/>
  <c r="J149" i="7"/>
  <c r="J132" i="7"/>
  <c r="J359" i="7"/>
  <c r="J350" i="7"/>
  <c r="J347" i="7"/>
  <c r="J345" i="7"/>
  <c r="J343" i="7"/>
  <c r="J333" i="7"/>
  <c r="J331" i="7"/>
  <c r="J313" i="7"/>
  <c r="J310" i="7"/>
  <c r="J307" i="7"/>
  <c r="J305" i="7"/>
  <c r="J260" i="7"/>
  <c r="J251" i="7"/>
  <c r="J200" i="7"/>
  <c r="J353" i="7"/>
  <c r="J197" i="7"/>
  <c r="I283" i="7"/>
  <c r="J283" i="7" s="1"/>
  <c r="J284" i="7"/>
  <c r="I269" i="7"/>
  <c r="J269" i="7" s="1"/>
  <c r="J270" i="7"/>
  <c r="K262" i="7"/>
  <c r="J262" i="7"/>
  <c r="I236" i="7"/>
  <c r="J236" i="7" s="1"/>
  <c r="J237" i="7"/>
  <c r="E232" i="7"/>
  <c r="E231" i="7" s="1"/>
  <c r="J233" i="7"/>
  <c r="J32" i="7"/>
  <c r="F178" i="7"/>
  <c r="F177" i="7" s="1"/>
  <c r="J179" i="7"/>
  <c r="I363" i="7"/>
  <c r="J363" i="7" s="1"/>
  <c r="J364" i="7"/>
  <c r="I337" i="7"/>
  <c r="J337" i="7" s="1"/>
  <c r="J338" i="7"/>
  <c r="F144" i="7"/>
  <c r="J144" i="7" s="1"/>
  <c r="J145" i="7"/>
  <c r="K47" i="7"/>
  <c r="J47" i="7"/>
  <c r="F203" i="7"/>
  <c r="J204" i="7"/>
  <c r="J15" i="7"/>
  <c r="J36" i="7"/>
  <c r="F38" i="7"/>
  <c r="J39" i="7"/>
  <c r="K59" i="7"/>
  <c r="J59" i="7"/>
  <c r="K82" i="7"/>
  <c r="J82" i="7"/>
  <c r="K87" i="7"/>
  <c r="J87" i="7"/>
  <c r="K94" i="7"/>
  <c r="J94" i="7"/>
  <c r="K104" i="7"/>
  <c r="J104" i="7"/>
  <c r="J112" i="7"/>
  <c r="K125" i="7"/>
  <c r="J125" i="7"/>
  <c r="I127" i="7"/>
  <c r="J127" i="7" s="1"/>
  <c r="J128" i="7"/>
  <c r="F173" i="7"/>
  <c r="F189" i="7"/>
  <c r="K189" i="7" s="1"/>
  <c r="J190" i="7"/>
  <c r="K223" i="7"/>
  <c r="J223" i="7"/>
  <c r="F221" i="7"/>
  <c r="I226" i="7"/>
  <c r="I225" i="7" s="1"/>
  <c r="J227" i="7"/>
  <c r="F225" i="7"/>
  <c r="J226" i="7"/>
  <c r="F318" i="7"/>
  <c r="J319" i="7"/>
  <c r="F324" i="7"/>
  <c r="J325" i="7"/>
  <c r="K128" i="7"/>
  <c r="H117" i="7"/>
  <c r="H288" i="7"/>
  <c r="H287" i="7" s="1"/>
  <c r="K123" i="7"/>
  <c r="I117" i="7"/>
  <c r="J117" i="7" s="1"/>
  <c r="F202" i="7"/>
  <c r="K325" i="7"/>
  <c r="H349" i="7"/>
  <c r="K76" i="7"/>
  <c r="K34" i="7"/>
  <c r="K19" i="7"/>
  <c r="K197" i="7"/>
  <c r="K163" i="7"/>
  <c r="K151" i="7"/>
  <c r="K137" i="7"/>
  <c r="K112" i="7"/>
  <c r="E330" i="7"/>
  <c r="E329" i="7" s="1"/>
  <c r="E328" i="7" s="1"/>
  <c r="E342" i="7"/>
  <c r="K204" i="7"/>
  <c r="K169" i="7"/>
  <c r="K160" i="7"/>
  <c r="K149" i="7"/>
  <c r="K343" i="7"/>
  <c r="K350" i="7"/>
  <c r="K251" i="7"/>
  <c r="K277" i="7"/>
  <c r="F257" i="7"/>
  <c r="K36" i="7"/>
  <c r="K22" i="7"/>
  <c r="F349" i="7"/>
  <c r="H259" i="7"/>
  <c r="H258" i="7" s="1"/>
  <c r="H257" i="7" s="1"/>
  <c r="K69" i="7"/>
  <c r="K32" i="7"/>
  <c r="F80" i="7"/>
  <c r="F79" i="7" s="1"/>
  <c r="I349" i="7"/>
  <c r="K345" i="7"/>
  <c r="K333" i="7"/>
  <c r="K319" i="7"/>
  <c r="K307" i="7"/>
  <c r="K300" i="7"/>
  <c r="K290" i="7"/>
  <c r="K226" i="7"/>
  <c r="K200" i="7"/>
  <c r="K167" i="7"/>
  <c r="K156" i="7"/>
  <c r="K145" i="7"/>
  <c r="K132" i="7"/>
  <c r="F342" i="7"/>
  <c r="F330" i="7"/>
  <c r="F329" i="7" s="1"/>
  <c r="F328" i="7" s="1"/>
  <c r="H274" i="7"/>
  <c r="H273" i="7" s="1"/>
  <c r="H272" i="7" s="1"/>
  <c r="K260" i="7"/>
  <c r="K310" i="7"/>
  <c r="K302" i="7"/>
  <c r="K292" i="7"/>
  <c r="K280" i="7"/>
  <c r="K269" i="7"/>
  <c r="F166" i="7"/>
  <c r="F165" i="7" s="1"/>
  <c r="K347" i="7"/>
  <c r="E127" i="7"/>
  <c r="K15" i="7"/>
  <c r="K135" i="7"/>
  <c r="K331" i="7"/>
  <c r="K313" i="7"/>
  <c r="H240" i="7"/>
  <c r="H155" i="7"/>
  <c r="H154" i="7" s="1"/>
  <c r="K227" i="7"/>
  <c r="K305" i="7"/>
  <c r="K297" i="7"/>
  <c r="K275" i="7"/>
  <c r="F274" i="7"/>
  <c r="F273" i="7" s="1"/>
  <c r="F272" i="7" s="1"/>
  <c r="H230" i="7"/>
  <c r="H229" i="7" s="1"/>
  <c r="K284" i="7"/>
  <c r="E148" i="7"/>
  <c r="E147" i="7" s="1"/>
  <c r="E115" i="7" s="1"/>
  <c r="E355" i="7"/>
  <c r="E274" i="7"/>
  <c r="E273" i="7" s="1"/>
  <c r="E272" i="7" s="1"/>
  <c r="E166" i="7"/>
  <c r="E165" i="7" s="1"/>
  <c r="H31" i="7"/>
  <c r="H30" i="7" s="1"/>
  <c r="H29" i="7" s="1"/>
  <c r="F14" i="7"/>
  <c r="F13" i="7" s="1"/>
  <c r="K270" i="7"/>
  <c r="K359" i="7"/>
  <c r="E220" i="7"/>
  <c r="E219" i="7" s="1"/>
  <c r="K190" i="7"/>
  <c r="E289" i="7"/>
  <c r="E288" i="7" s="1"/>
  <c r="E287" i="7" s="1"/>
  <c r="E286" i="7" s="1"/>
  <c r="K237" i="7"/>
  <c r="H127" i="7"/>
  <c r="I81" i="7"/>
  <c r="K81" i="7" s="1"/>
  <c r="H14" i="7"/>
  <c r="K353" i="7"/>
  <c r="K364" i="7"/>
  <c r="K363" i="7"/>
  <c r="K17" i="7"/>
  <c r="K338" i="7"/>
  <c r="K233" i="7"/>
  <c r="I259" i="7"/>
  <c r="J259" i="7" s="1"/>
  <c r="F148" i="7"/>
  <c r="F147" i="7" s="1"/>
  <c r="E349" i="7"/>
  <c r="H304" i="7"/>
  <c r="H303" i="7" s="1"/>
  <c r="H302" i="7" s="1"/>
  <c r="E242" i="7"/>
  <c r="E241" i="7" s="1"/>
  <c r="E240" i="7" s="1"/>
  <c r="H196" i="7"/>
  <c r="H195" i="7" s="1"/>
  <c r="H194" i="7" s="1"/>
  <c r="H193" i="7" s="1"/>
  <c r="E196" i="7"/>
  <c r="E195" i="7" s="1"/>
  <c r="E194" i="7" s="1"/>
  <c r="E193" i="7" s="1"/>
  <c r="E179" i="7"/>
  <c r="E178" i="7" s="1"/>
  <c r="E177" i="7" s="1"/>
  <c r="E117" i="7"/>
  <c r="H46" i="7"/>
  <c r="H45" i="7" s="1"/>
  <c r="H44" i="7" s="1"/>
  <c r="I31" i="7"/>
  <c r="I21" i="7"/>
  <c r="K21" i="7" s="1"/>
  <c r="H342" i="7"/>
  <c r="H330" i="7"/>
  <c r="H329" i="7" s="1"/>
  <c r="H328" i="7" s="1"/>
  <c r="I312" i="7"/>
  <c r="F304" i="7"/>
  <c r="F303" i="7" s="1"/>
  <c r="I299" i="7"/>
  <c r="F289" i="7"/>
  <c r="F288" i="7" s="1"/>
  <c r="F287" i="7" s="1"/>
  <c r="F286" i="7" s="1"/>
  <c r="E230" i="7"/>
  <c r="E229" i="7" s="1"/>
  <c r="F196" i="7"/>
  <c r="F195" i="7" s="1"/>
  <c r="F194" i="7" s="1"/>
  <c r="F193" i="7" s="1"/>
  <c r="H166" i="7"/>
  <c r="H165" i="7" s="1"/>
  <c r="E155" i="7"/>
  <c r="E154" i="7" s="1"/>
  <c r="H148" i="7"/>
  <c r="H147" i="7" s="1"/>
  <c r="E46" i="7"/>
  <c r="E45" i="7" s="1"/>
  <c r="E44" i="7" s="1"/>
  <c r="I75" i="7"/>
  <c r="F31" i="7"/>
  <c r="H355" i="7"/>
  <c r="F355" i="7"/>
  <c r="I196" i="7"/>
  <c r="H81" i="7"/>
  <c r="H80" i="7" s="1"/>
  <c r="H79" i="7" s="1"/>
  <c r="I358" i="7"/>
  <c r="I342" i="7"/>
  <c r="I336" i="7"/>
  <c r="I330" i="7"/>
  <c r="I324" i="7"/>
  <c r="I318" i="7"/>
  <c r="E304" i="7"/>
  <c r="E303" i="7" s="1"/>
  <c r="I274" i="7"/>
  <c r="I222" i="7"/>
  <c r="K222" i="7" s="1"/>
  <c r="I155" i="7"/>
  <c r="F155" i="7"/>
  <c r="F154" i="7" s="1"/>
  <c r="E31" i="7"/>
  <c r="E30" i="7" s="1"/>
  <c r="E29" i="7" s="1"/>
  <c r="I304" i="7"/>
  <c r="J304" i="7" s="1"/>
  <c r="I289" i="7"/>
  <c r="H220" i="7"/>
  <c r="H219" i="7" s="1"/>
  <c r="E259" i="7"/>
  <c r="E258" i="7" s="1"/>
  <c r="E257" i="7" s="1"/>
  <c r="I231" i="7"/>
  <c r="I203" i="7"/>
  <c r="J203" i="7" s="1"/>
  <c r="H188" i="7"/>
  <c r="H187" i="7" s="1"/>
  <c r="I111" i="7"/>
  <c r="J111" i="7" s="1"/>
  <c r="E81" i="7"/>
  <c r="E80" i="7" s="1"/>
  <c r="E79" i="7" s="1"/>
  <c r="H21" i="7"/>
  <c r="E14" i="7"/>
  <c r="E13" i="7" s="1"/>
  <c r="E12" i="7" s="1"/>
  <c r="K179" i="7"/>
  <c r="I166" i="7"/>
  <c r="I148" i="7"/>
  <c r="I46" i="7"/>
  <c r="K46" i="7" s="1"/>
  <c r="F45" i="7"/>
  <c r="I14" i="7"/>
  <c r="E189" i="7"/>
  <c r="H178" i="7"/>
  <c r="H177" i="7" s="1"/>
  <c r="I174" i="7"/>
  <c r="K174" i="7" s="1"/>
  <c r="I282" i="7" l="1"/>
  <c r="J282" i="7" s="1"/>
  <c r="F30" i="7"/>
  <c r="F29" i="7" s="1"/>
  <c r="J349" i="7"/>
  <c r="I362" i="7"/>
  <c r="I268" i="7"/>
  <c r="K283" i="7"/>
  <c r="K318" i="7"/>
  <c r="J342" i="7"/>
  <c r="J274" i="7"/>
  <c r="K144" i="7"/>
  <c r="J196" i="7"/>
  <c r="K75" i="7"/>
  <c r="J75" i="7"/>
  <c r="I235" i="7"/>
  <c r="K358" i="7"/>
  <c r="J358" i="7"/>
  <c r="K236" i="7"/>
  <c r="K337" i="7"/>
  <c r="K336" i="7"/>
  <c r="J336" i="7"/>
  <c r="J166" i="7"/>
  <c r="K268" i="7"/>
  <c r="J268" i="7"/>
  <c r="K282" i="7"/>
  <c r="K299" i="7"/>
  <c r="J299" i="7"/>
  <c r="J289" i="7"/>
  <c r="J155" i="7"/>
  <c r="J330" i="7"/>
  <c r="K362" i="7"/>
  <c r="J362" i="7"/>
  <c r="K312" i="7"/>
  <c r="J312" i="7"/>
  <c r="J14" i="7"/>
  <c r="J21" i="7"/>
  <c r="F12" i="7"/>
  <c r="J31" i="7"/>
  <c r="J46" i="7"/>
  <c r="F44" i="7"/>
  <c r="F43" i="7" s="1"/>
  <c r="J81" i="7"/>
  <c r="I147" i="7"/>
  <c r="J147" i="7" s="1"/>
  <c r="J148" i="7"/>
  <c r="J174" i="7"/>
  <c r="F172" i="7"/>
  <c r="F188" i="7"/>
  <c r="J189" i="7"/>
  <c r="J222" i="7"/>
  <c r="J225" i="7"/>
  <c r="K225" i="7"/>
  <c r="F220" i="7"/>
  <c r="F317" i="7"/>
  <c r="J318" i="7"/>
  <c r="F323" i="7"/>
  <c r="J324" i="7"/>
  <c r="K324" i="7"/>
  <c r="F241" i="7"/>
  <c r="J242" i="7"/>
  <c r="K117" i="7"/>
  <c r="I116" i="7"/>
  <c r="J116" i="7" s="1"/>
  <c r="K245" i="7"/>
  <c r="H239" i="7"/>
  <c r="K242" i="7"/>
  <c r="H116" i="7"/>
  <c r="H115" i="7" s="1"/>
  <c r="H286" i="7"/>
  <c r="K203" i="7"/>
  <c r="I202" i="7"/>
  <c r="K202" i="7" s="1"/>
  <c r="H341" i="7"/>
  <c r="H340" i="7" s="1"/>
  <c r="H327" i="7" s="1"/>
  <c r="H153" i="7"/>
  <c r="E116" i="7"/>
  <c r="F341" i="7"/>
  <c r="F340" i="7" s="1"/>
  <c r="F327" i="7" s="1"/>
  <c r="K349" i="7"/>
  <c r="E341" i="7"/>
  <c r="E340" i="7" s="1"/>
  <c r="E327" i="7" s="1"/>
  <c r="E153" i="7"/>
  <c r="E43" i="7" s="1"/>
  <c r="K330" i="7"/>
  <c r="H13" i="7"/>
  <c r="H12" i="7" s="1"/>
  <c r="H11" i="7" s="1"/>
  <c r="K155" i="7"/>
  <c r="K342" i="7"/>
  <c r="E11" i="7"/>
  <c r="E10" i="7" s="1"/>
  <c r="K304" i="7"/>
  <c r="F153" i="7"/>
  <c r="K166" i="7"/>
  <c r="K289" i="7"/>
  <c r="I80" i="7"/>
  <c r="K111" i="7"/>
  <c r="K31" i="7"/>
  <c r="I258" i="7"/>
  <c r="K259" i="7"/>
  <c r="E239" i="7"/>
  <c r="K14" i="7"/>
  <c r="K127" i="7"/>
  <c r="K196" i="7"/>
  <c r="K274" i="7"/>
  <c r="K148" i="7"/>
  <c r="F231" i="7"/>
  <c r="J231" i="7" s="1"/>
  <c r="K232" i="7"/>
  <c r="I165" i="7"/>
  <c r="I335" i="7"/>
  <c r="I303" i="7"/>
  <c r="I317" i="7"/>
  <c r="I329" i="7"/>
  <c r="I361" i="7"/>
  <c r="I288" i="7"/>
  <c r="E188" i="7"/>
  <c r="I178" i="7"/>
  <c r="I221" i="7"/>
  <c r="K221" i="7" s="1"/>
  <c r="I341" i="7"/>
  <c r="J341" i="7" s="1"/>
  <c r="I195" i="7"/>
  <c r="I13" i="7"/>
  <c r="K13" i="7" s="1"/>
  <c r="I173" i="7"/>
  <c r="K173" i="7" s="1"/>
  <c r="I45" i="7"/>
  <c r="J45" i="7" s="1"/>
  <c r="I154" i="7"/>
  <c r="I273" i="7"/>
  <c r="I323" i="7"/>
  <c r="I357" i="7"/>
  <c r="J241" i="7" l="1"/>
  <c r="F240" i="7"/>
  <c r="J240" i="7" s="1"/>
  <c r="K288" i="7"/>
  <c r="J288" i="7"/>
  <c r="K303" i="7"/>
  <c r="J303" i="7"/>
  <c r="K258" i="7"/>
  <c r="J258" i="7"/>
  <c r="K273" i="7"/>
  <c r="J273" i="7"/>
  <c r="K361" i="7"/>
  <c r="J361" i="7"/>
  <c r="K335" i="7"/>
  <c r="J335" i="7"/>
  <c r="K154" i="7"/>
  <c r="J154" i="7"/>
  <c r="K329" i="7"/>
  <c r="J329" i="7"/>
  <c r="K165" i="7"/>
  <c r="J165" i="7"/>
  <c r="K235" i="7"/>
  <c r="J235" i="7"/>
  <c r="K357" i="7"/>
  <c r="J357" i="7"/>
  <c r="I230" i="7"/>
  <c r="K195" i="7"/>
  <c r="J195" i="7"/>
  <c r="J13" i="7"/>
  <c r="F11" i="7"/>
  <c r="F10" i="7" s="1"/>
  <c r="K80" i="7"/>
  <c r="J80" i="7"/>
  <c r="K147" i="7"/>
  <c r="J173" i="7"/>
  <c r="F171" i="7"/>
  <c r="F42" i="7" s="1"/>
  <c r="K178" i="7"/>
  <c r="J178" i="7"/>
  <c r="F187" i="7"/>
  <c r="J188" i="7"/>
  <c r="K188" i="7"/>
  <c r="J202" i="7"/>
  <c r="J221" i="7"/>
  <c r="F219" i="7"/>
  <c r="F316" i="7"/>
  <c r="J317" i="7"/>
  <c r="K317" i="7"/>
  <c r="K323" i="7"/>
  <c r="F322" i="7"/>
  <c r="J323" i="7"/>
  <c r="I115" i="7"/>
  <c r="J115" i="7" s="1"/>
  <c r="H186" i="7"/>
  <c r="H43" i="7"/>
  <c r="H42" i="7" s="1"/>
  <c r="K45" i="7"/>
  <c r="I44" i="7"/>
  <c r="K44" i="7" s="1"/>
  <c r="H10" i="7"/>
  <c r="K116" i="7"/>
  <c r="K341" i="7"/>
  <c r="I257" i="7"/>
  <c r="I79" i="7"/>
  <c r="F230" i="7"/>
  <c r="K231" i="7"/>
  <c r="I356" i="7"/>
  <c r="E42" i="7"/>
  <c r="I172" i="7"/>
  <c r="K172" i="7" s="1"/>
  <c r="I316" i="7"/>
  <c r="I272" i="7"/>
  <c r="I153" i="7"/>
  <c r="I229" i="7"/>
  <c r="E187" i="7"/>
  <c r="I287" i="7"/>
  <c r="I328" i="7"/>
  <c r="I177" i="7"/>
  <c r="I322" i="7"/>
  <c r="I12" i="7"/>
  <c r="J12" i="7" s="1"/>
  <c r="I194" i="7"/>
  <c r="I340" i="7"/>
  <c r="I220" i="7"/>
  <c r="K220" i="7" s="1"/>
  <c r="B39" i="8"/>
  <c r="B19" i="8"/>
  <c r="K322" i="7" l="1"/>
  <c r="J230" i="7"/>
  <c r="K287" i="7"/>
  <c r="J287" i="7"/>
  <c r="K356" i="7"/>
  <c r="J356" i="7"/>
  <c r="K257" i="7"/>
  <c r="J257" i="7"/>
  <c r="J229" i="7"/>
  <c r="K272" i="7"/>
  <c r="J272" i="7"/>
  <c r="K340" i="7"/>
  <c r="J340" i="7"/>
  <c r="K328" i="7"/>
  <c r="J328" i="7"/>
  <c r="K153" i="7"/>
  <c r="J153" i="7"/>
  <c r="J172" i="7"/>
  <c r="K194" i="7"/>
  <c r="J194" i="7"/>
  <c r="J44" i="7"/>
  <c r="K79" i="7"/>
  <c r="J79" i="7"/>
  <c r="K177" i="7"/>
  <c r="J177" i="7"/>
  <c r="J187" i="7"/>
  <c r="K187" i="7"/>
  <c r="J220" i="7"/>
  <c r="F315" i="7"/>
  <c r="J316" i="7"/>
  <c r="F321" i="7"/>
  <c r="J322" i="7"/>
  <c r="H9" i="7"/>
  <c r="K12" i="7"/>
  <c r="I43" i="7"/>
  <c r="J43" i="7" s="1"/>
  <c r="K115" i="7"/>
  <c r="K316" i="7"/>
  <c r="I315" i="7"/>
  <c r="F229" i="7"/>
  <c r="K230" i="7"/>
  <c r="I321" i="7"/>
  <c r="I327" i="7"/>
  <c r="I219" i="7"/>
  <c r="K219" i="7" s="1"/>
  <c r="I355" i="7"/>
  <c r="I193" i="7"/>
  <c r="I286" i="7"/>
  <c r="E186" i="7"/>
  <c r="I171" i="7"/>
  <c r="K171" i="7" s="1"/>
  <c r="F186" i="7" l="1"/>
  <c r="F9" i="7" s="1"/>
  <c r="K321" i="7"/>
  <c r="K355" i="7"/>
  <c r="J355" i="7"/>
  <c r="K286" i="7"/>
  <c r="J286" i="7"/>
  <c r="K327" i="7"/>
  <c r="J327" i="7"/>
  <c r="K315" i="7"/>
  <c r="J315" i="7"/>
  <c r="K193" i="7"/>
  <c r="J193" i="7"/>
  <c r="J171" i="7"/>
  <c r="J219" i="7"/>
  <c r="J321" i="7"/>
  <c r="I42" i="7"/>
  <c r="K43" i="7"/>
  <c r="K229" i="7"/>
  <c r="E9" i="7"/>
  <c r="D39" i="8"/>
  <c r="G45" i="8"/>
  <c r="F45" i="8"/>
  <c r="G44" i="8"/>
  <c r="F44" i="8"/>
  <c r="G43" i="8"/>
  <c r="F43" i="8"/>
  <c r="G42" i="8"/>
  <c r="F42" i="8"/>
  <c r="G25" i="8"/>
  <c r="F25" i="8"/>
  <c r="G23" i="8"/>
  <c r="F23" i="8"/>
  <c r="K42" i="7" l="1"/>
  <c r="J42" i="7"/>
  <c r="K20" i="3"/>
  <c r="J20" i="3"/>
  <c r="F117" i="3" l="1"/>
  <c r="F116" i="3" s="1"/>
  <c r="J84" i="3" l="1"/>
  <c r="K84" i="3"/>
  <c r="I83" i="3"/>
  <c r="I60" i="3" s="1"/>
  <c r="I49" i="3" s="1"/>
  <c r="I48" i="3" s="1"/>
  <c r="F83" i="3"/>
  <c r="J83" i="3" s="1"/>
  <c r="K63" i="3"/>
  <c r="J63" i="3"/>
  <c r="K83" i="3" l="1"/>
  <c r="K52" i="3" l="1"/>
  <c r="K53" i="3"/>
  <c r="K54" i="3"/>
  <c r="K56" i="3"/>
  <c r="K58" i="3"/>
  <c r="K59" i="3"/>
  <c r="K62" i="3"/>
  <c r="K64" i="3"/>
  <c r="K65" i="3"/>
  <c r="K67" i="3"/>
  <c r="K68" i="3"/>
  <c r="K69" i="3"/>
  <c r="K70" i="3"/>
  <c r="K71" i="3"/>
  <c r="K72" i="3"/>
  <c r="K74" i="3"/>
  <c r="K75" i="3"/>
  <c r="K76" i="3"/>
  <c r="K77" i="3"/>
  <c r="K78" i="3"/>
  <c r="K79" i="3"/>
  <c r="K80" i="3"/>
  <c r="K81" i="3"/>
  <c r="K82" i="3"/>
  <c r="K86" i="3"/>
  <c r="K87" i="3"/>
  <c r="K88" i="3"/>
  <c r="K89" i="3"/>
  <c r="K90" i="3"/>
  <c r="K91" i="3"/>
  <c r="K92" i="3"/>
  <c r="K95" i="3"/>
  <c r="K96" i="3"/>
  <c r="K97" i="3"/>
  <c r="K98" i="3"/>
  <c r="K101" i="3"/>
  <c r="K104" i="3"/>
  <c r="K108" i="3"/>
  <c r="K109" i="3"/>
  <c r="K110" i="3"/>
  <c r="K111" i="3"/>
  <c r="K112" i="3"/>
  <c r="K113" i="3"/>
  <c r="J52" i="3"/>
  <c r="J53" i="3"/>
  <c r="J54" i="3"/>
  <c r="J56" i="3"/>
  <c r="J58" i="3"/>
  <c r="J59" i="3"/>
  <c r="J62" i="3"/>
  <c r="J64" i="3"/>
  <c r="J65" i="3"/>
  <c r="J67" i="3"/>
  <c r="J68" i="3"/>
  <c r="J69" i="3"/>
  <c r="J70" i="3"/>
  <c r="J71" i="3"/>
  <c r="J72" i="3"/>
  <c r="J74" i="3"/>
  <c r="J75" i="3"/>
  <c r="J76" i="3"/>
  <c r="J77" i="3"/>
  <c r="J78" i="3"/>
  <c r="J79" i="3"/>
  <c r="J80" i="3"/>
  <c r="J81" i="3"/>
  <c r="J82" i="3"/>
  <c r="J86" i="3"/>
  <c r="J87" i="3"/>
  <c r="J88" i="3"/>
  <c r="J89" i="3"/>
  <c r="J90" i="3"/>
  <c r="J91" i="3"/>
  <c r="J92" i="3"/>
  <c r="J95" i="3"/>
  <c r="J96" i="3"/>
  <c r="J97" i="3"/>
  <c r="J98" i="3"/>
  <c r="J101" i="3"/>
  <c r="J104" i="3"/>
  <c r="J108" i="3"/>
  <c r="J109" i="3"/>
  <c r="J110" i="3"/>
  <c r="J111" i="3"/>
  <c r="J112" i="3"/>
  <c r="J113" i="3"/>
  <c r="J115" i="3"/>
  <c r="F73" i="3"/>
  <c r="F60" i="3" s="1"/>
  <c r="F49" i="3" s="1"/>
  <c r="F48" i="3" s="1"/>
  <c r="H21" i="3"/>
  <c r="I21" i="3"/>
  <c r="F21" i="3"/>
  <c r="F13" i="3" s="1"/>
  <c r="F12" i="3" s="1"/>
  <c r="F11" i="3" s="1"/>
  <c r="H23" i="3"/>
  <c r="I37" i="3"/>
  <c r="F38" i="3"/>
  <c r="F36" i="3" s="1"/>
  <c r="K15" i="3"/>
  <c r="K17" i="3"/>
  <c r="K18" i="3"/>
  <c r="K22" i="3"/>
  <c r="K25" i="3"/>
  <c r="K28" i="3"/>
  <c r="K30" i="3"/>
  <c r="K31" i="3"/>
  <c r="K34" i="3"/>
  <c r="K35" i="3"/>
  <c r="K36" i="3"/>
  <c r="K38" i="3"/>
  <c r="K39" i="3"/>
  <c r="K40" i="3"/>
  <c r="K41" i="3"/>
  <c r="K45" i="3"/>
  <c r="J15" i="3"/>
  <c r="J17" i="3"/>
  <c r="J18" i="3"/>
  <c r="J22" i="3"/>
  <c r="J25" i="3"/>
  <c r="J28" i="3"/>
  <c r="J30" i="3"/>
  <c r="J31" i="3"/>
  <c r="J34" i="3"/>
  <c r="J35" i="3"/>
  <c r="J39" i="3"/>
  <c r="J40" i="3"/>
  <c r="J41" i="3"/>
  <c r="J45" i="3"/>
  <c r="J107" i="3" l="1"/>
  <c r="K21" i="3"/>
  <c r="K60" i="3"/>
  <c r="K24" i="3"/>
  <c r="K57" i="3"/>
  <c r="J102" i="3"/>
  <c r="J93" i="3"/>
  <c r="K114" i="3"/>
  <c r="K102" i="3"/>
  <c r="K61" i="3"/>
  <c r="K66" i="3"/>
  <c r="K73" i="3"/>
  <c r="K85" i="3"/>
  <c r="K94" i="3"/>
  <c r="K103" i="3"/>
  <c r="K16" i="3"/>
  <c r="J29" i="3"/>
  <c r="K93" i="3"/>
  <c r="J114" i="3"/>
  <c r="J21" i="3"/>
  <c r="J14" i="3"/>
  <c r="I26" i="3"/>
  <c r="K99" i="3"/>
  <c r="J94" i="3"/>
  <c r="J16" i="3"/>
  <c r="K51" i="3"/>
  <c r="K55" i="3"/>
  <c r="J85" i="3"/>
  <c r="K100" i="3"/>
  <c r="J55" i="3"/>
  <c r="J51" i="3"/>
  <c r="J24" i="3"/>
  <c r="K29" i="3"/>
  <c r="K14" i="3"/>
  <c r="J103" i="3"/>
  <c r="J99" i="3"/>
  <c r="J73" i="3"/>
  <c r="K107" i="3"/>
  <c r="J100" i="3"/>
  <c r="J66" i="3"/>
  <c r="J61" i="3"/>
  <c r="J57" i="3"/>
  <c r="K37" i="3"/>
  <c r="K32" i="3"/>
  <c r="F37" i="3"/>
  <c r="J37" i="3" s="1"/>
  <c r="K33" i="3"/>
  <c r="H26" i="3"/>
  <c r="H12" i="3" s="1"/>
  <c r="H11" i="3" s="1"/>
  <c r="J33" i="3"/>
  <c r="J32" i="3"/>
  <c r="J27" i="3"/>
  <c r="K27" i="3"/>
  <c r="J36" i="3"/>
  <c r="J38" i="3"/>
  <c r="I12" i="3" l="1"/>
  <c r="J26" i="3"/>
  <c r="J60" i="3"/>
  <c r="K106" i="3"/>
  <c r="J13" i="3"/>
  <c r="K13" i="3"/>
  <c r="K26" i="3"/>
  <c r="J23" i="3"/>
  <c r="K23" i="3"/>
  <c r="K50" i="3"/>
  <c r="J50" i="3"/>
  <c r="J105" i="3"/>
  <c r="J106" i="3"/>
  <c r="K105" i="3" l="1"/>
  <c r="J12" i="3"/>
  <c r="K49" i="3"/>
  <c r="J49" i="3"/>
  <c r="K12" i="3"/>
  <c r="I11" i="3"/>
  <c r="K11" i="3" s="1"/>
  <c r="J11" i="3" l="1"/>
  <c r="K48" i="3"/>
  <c r="J48" i="3"/>
  <c r="G13" i="5"/>
  <c r="G14" i="5"/>
  <c r="G15" i="5"/>
  <c r="F13" i="5"/>
  <c r="E11" i="5" s="1"/>
  <c r="F14" i="5"/>
  <c r="F15" i="5"/>
  <c r="F13" i="8" l="1"/>
  <c r="F15" i="8"/>
  <c r="F17" i="8"/>
  <c r="F18" i="8"/>
  <c r="F20" i="8"/>
  <c r="G13" i="8"/>
  <c r="G15" i="8"/>
  <c r="G17" i="8"/>
  <c r="G18" i="8"/>
  <c r="G20" i="8"/>
  <c r="G21" i="8"/>
  <c r="G22" i="8"/>
  <c r="G24" i="8"/>
  <c r="F21" i="8"/>
  <c r="F22" i="8"/>
  <c r="F24" i="8"/>
  <c r="G33" i="8"/>
  <c r="G35" i="8"/>
  <c r="G37" i="8"/>
  <c r="G38" i="8"/>
  <c r="G40" i="8"/>
  <c r="G41" i="8"/>
  <c r="F33" i="8"/>
  <c r="F35" i="8"/>
  <c r="F37" i="8"/>
  <c r="F38" i="8"/>
  <c r="F40" i="8"/>
  <c r="F41" i="8"/>
  <c r="K10" i="10" l="1"/>
  <c r="K13" i="10"/>
  <c r="K14" i="10"/>
  <c r="I9" i="10"/>
  <c r="K9" i="10" s="1"/>
  <c r="J14" i="10"/>
  <c r="J13" i="10"/>
  <c r="J10" i="10"/>
  <c r="E11" i="8" l="1"/>
  <c r="C11" i="8"/>
  <c r="B16" i="8"/>
  <c r="B11" i="8" s="1"/>
  <c r="B36" i="8"/>
  <c r="B34" i="8"/>
  <c r="B32" i="8"/>
  <c r="C39" i="8"/>
  <c r="C36" i="8"/>
  <c r="C32" i="8"/>
  <c r="C34" i="8"/>
  <c r="C31" i="8" l="1"/>
  <c r="B31" i="8"/>
  <c r="F19" i="8"/>
  <c r="F14" i="8"/>
  <c r="F12" i="8"/>
  <c r="F16" i="8"/>
  <c r="G16" i="8"/>
  <c r="G19" i="8"/>
  <c r="G14" i="8"/>
  <c r="G12" i="8"/>
  <c r="F39" i="8"/>
  <c r="F36" i="8"/>
  <c r="E34" i="8"/>
  <c r="E32" i="8"/>
  <c r="E31" i="8" l="1"/>
  <c r="F32" i="8"/>
  <c r="G11" i="8"/>
  <c r="F11" i="8"/>
  <c r="F34" i="8"/>
  <c r="D32" i="8"/>
  <c r="D34" i="8"/>
  <c r="G34" i="8" s="1"/>
  <c r="D36" i="8"/>
  <c r="G39" i="8"/>
  <c r="D11" i="5"/>
  <c r="F31" i="8" l="1"/>
  <c r="G36" i="8"/>
  <c r="D31" i="8"/>
  <c r="G31" i="8" s="1"/>
  <c r="G32" i="8"/>
  <c r="G12" i="5"/>
  <c r="F12" i="5"/>
  <c r="G11" i="5" l="1"/>
  <c r="F11" i="5"/>
  <c r="I12" i="10"/>
  <c r="H12" i="10"/>
  <c r="G12" i="10"/>
  <c r="F12" i="10"/>
  <c r="F9" i="10"/>
  <c r="J12" i="10" l="1"/>
  <c r="K12" i="10"/>
  <c r="H15" i="10"/>
  <c r="H24" i="10" s="1"/>
  <c r="G15" i="10"/>
  <c r="G24" i="10" s="1"/>
  <c r="F15" i="10"/>
  <c r="F24" i="10" s="1"/>
  <c r="J9" i="10"/>
  <c r="I15" i="10"/>
  <c r="I24" i="10" s="1"/>
  <c r="K24" i="10" s="1"/>
  <c r="J24" i="10" l="1"/>
  <c r="J15" i="10"/>
  <c r="K241" i="7" l="1"/>
  <c r="K240" i="7"/>
  <c r="I239" i="7" l="1"/>
  <c r="I186" i="7" s="1"/>
  <c r="J186" i="7" l="1"/>
  <c r="J239" i="7"/>
  <c r="K239" i="7"/>
  <c r="K186" i="7" l="1"/>
  <c r="I38" i="7"/>
  <c r="K39" i="7"/>
  <c r="I30" i="7" l="1"/>
  <c r="J38" i="7"/>
  <c r="K38" i="7"/>
  <c r="I29" i="7" l="1"/>
  <c r="J30" i="7"/>
  <c r="K30" i="7"/>
  <c r="J29" i="7" l="1"/>
  <c r="I11" i="7"/>
  <c r="K29" i="7"/>
  <c r="J11" i="7" l="1"/>
  <c r="K11" i="7"/>
  <c r="I10" i="7"/>
  <c r="I9" i="7" s="1"/>
  <c r="J10" i="7" l="1"/>
  <c r="K10" i="7"/>
  <c r="K9" i="7" l="1"/>
  <c r="J9" i="7"/>
</calcChain>
</file>

<file path=xl/comments1.xml><?xml version="1.0" encoding="utf-8"?>
<comments xmlns="http://schemas.openxmlformats.org/spreadsheetml/2006/main">
  <authors>
    <author>HP</author>
  </authors>
  <commentList>
    <comment ref="H67" authorId="0">
      <text>
        <r>
          <rPr>
            <b/>
            <sz val="9"/>
            <color indexed="81"/>
            <rFont val="Tahoma"/>
            <family val="2"/>
            <charset val="238"/>
          </rPr>
          <t>HP: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OŠ</author>
  </authors>
  <commentList>
    <comment ref="H295" authorId="0">
      <text>
        <r>
          <rPr>
            <b/>
            <sz val="9"/>
            <color indexed="81"/>
            <rFont val="Segoe UI"/>
            <family val="2"/>
            <charset val="238"/>
          </rPr>
          <t>OŠ:</t>
        </r>
        <r>
          <rPr>
            <sz val="9"/>
            <color indexed="81"/>
            <rFont val="Segoe UI"/>
            <family val="2"/>
            <charset val="238"/>
          </rPr>
          <t xml:space="preserve">
m(</t>
        </r>
      </text>
    </comment>
  </commentList>
</comments>
</file>

<file path=xl/sharedStrings.xml><?xml version="1.0" encoding="utf-8"?>
<sst xmlns="http://schemas.openxmlformats.org/spreadsheetml/2006/main" count="658" uniqueCount="279">
  <si>
    <t>PRIHODI UKUPNO</t>
  </si>
  <si>
    <t>RASHODI UKUPNO</t>
  </si>
  <si>
    <t>Razred</t>
  </si>
  <si>
    <t>Skupina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</si>
  <si>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</si>
  <si>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</si>
  <si>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</si>
  <si>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</si>
  <si>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</si>
  <si>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UKUPNI RASHODI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</si>
  <si>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</si>
  <si>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</si>
  <si>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</si>
  <si>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</si>
  <si>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</si>
  <si>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</si>
  <si>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</si>
  <si>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</si>
  <si>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</si>
  <si>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</si>
  <si>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Rashodi za nabavu proizvedene dugotrajne imovine</t>
  </si>
  <si>
    <t>Naziv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</si>
  <si>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</si>
  <si>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</si>
  <si>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</si>
  <si>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</si>
  <si>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</si>
  <si>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</si>
  <si>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</si>
  <si>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Brojčana oznaka i naziv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</si>
  <si>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</si>
  <si>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</si>
  <si>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</si>
  <si>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</si>
  <si>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</si>
  <si>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</si>
  <si>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</si>
  <si>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</si>
  <si>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</si>
  <si>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</si>
  <si>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</si>
  <si>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RAZLIKA - VIŠAK / MANJAK</t>
  </si>
  <si>
    <t>Prihodi od upravnih i administrativnih pristojbi, pristojbi po posebnim propisima i naknada</t>
  </si>
  <si>
    <t>Naknade građanima i kućanstvima na temelju osiguranja i druge naknade</t>
  </si>
  <si>
    <t>Financijski rashodi</t>
  </si>
  <si>
    <t>Ostali rashodi</t>
  </si>
  <si>
    <t>09 Obrazovanje</t>
  </si>
  <si>
    <t>091 Predškolsko i osnovnoškolsko obrazovanje</t>
  </si>
  <si>
    <t>096 Dodatne usluge u obrazovanju</t>
  </si>
  <si>
    <t>098 Usluge u obrazovanju koje nisu drugdje svrstane</t>
  </si>
  <si>
    <t>5  Pomoći</t>
  </si>
  <si>
    <t>52 Ostale pomoći</t>
  </si>
  <si>
    <t>Program ustanova u obrazovanju iznad standarda</t>
  </si>
  <si>
    <t>Poticanje demografskog razvitka</t>
  </si>
  <si>
    <t>Financiranje školskih projekata</t>
  </si>
  <si>
    <t>43 Prihodi za posebne namjene-proračunski korisnici</t>
  </si>
  <si>
    <t>62 Donacije-proračunski korisnici</t>
  </si>
  <si>
    <t>Indeks                                5/4*100</t>
  </si>
  <si>
    <t>Indeks                                5/2*100</t>
  </si>
  <si>
    <t xml:space="preserve"> RAČUN PRIHODA I RASHODA </t>
  </si>
  <si>
    <t xml:space="preserve"> IZVJEŠTAJ O PRIHODIMA  PREMA IZVORIMA FINANCIRANJA</t>
  </si>
  <si>
    <t>IZVJEŠTAJ O RASHODIMA PREMA IZVORIMA FINANCIRANJA</t>
  </si>
  <si>
    <t>IZVJEŠTAJ O RASHODIMA PREMA FUNKCIJSKOJ KLASIFIKACIJI</t>
  </si>
  <si>
    <t>Pomoći proračunskim korisnicima iz proračuna koji im nije nadležan</t>
  </si>
  <si>
    <t>Prihodi od financijske imovine</t>
  </si>
  <si>
    <t>Kamate na oročena sredstva i depozite po viđenju</t>
  </si>
  <si>
    <t>Prihodi po posebnim propisima</t>
  </si>
  <si>
    <t>Ostali nespomenuti prihodi</t>
  </si>
  <si>
    <t>OSTVARENJE/IZVRŠENJE  1.-12.2022.</t>
  </si>
  <si>
    <t>INDEKS              5/2*100</t>
  </si>
  <si>
    <t>INDEKS          5/4*100</t>
  </si>
  <si>
    <t>INDEKS                  5/2*100</t>
  </si>
  <si>
    <t xml:space="preserve">INDEKS            5/4*100               </t>
  </si>
  <si>
    <t>INDEKS                                5/2*100</t>
  </si>
  <si>
    <t>INDEKS                                5/4*100</t>
  </si>
  <si>
    <t>Prihodi od prodaje proizvoda i roba te pruženih usluga</t>
  </si>
  <si>
    <t>Prihodi od pruženih usluga</t>
  </si>
  <si>
    <t>BROJČANA OZNAKA I NAZIV</t>
  </si>
  <si>
    <t>UKUPNI PRIHODI</t>
  </si>
  <si>
    <t>Pomoći od izvanproračunskih korisnika</t>
  </si>
  <si>
    <t>Tekuće pomoći od izvanproračunskih korisnika</t>
  </si>
  <si>
    <t>Tekuće pomoći proračunskim korisnicima iz proračuna koji im nije nadležan</t>
  </si>
  <si>
    <t>Kapitalne pomoći proračunskim korisnicima iz proračuna koji im nije nadležan</t>
  </si>
  <si>
    <t>Donacije od pravnih i fizičkih ososba izvan općeg proračuna i povrat donacija po protestiranim jamstvima</t>
  </si>
  <si>
    <t>Tekuće donacije</t>
  </si>
  <si>
    <t>Prihodi od nadležnog proračuna i od HZZo-a temeljem ugovornih obveza</t>
  </si>
  <si>
    <t>Prihodi od nadležnog proračunaza financiranjeredovne djelatnosti proračunskih korisnika</t>
  </si>
  <si>
    <t>Prihodi od nadležnog proračuna za financiranje rashoda poslovanja</t>
  </si>
  <si>
    <t>Prihodi od prodaje građevinskih objekata</t>
  </si>
  <si>
    <t>Stambeni objekti</t>
  </si>
  <si>
    <t>…</t>
  </si>
  <si>
    <t>Plaće (Bruto)</t>
  </si>
  <si>
    <t>Plaće za redovan rad</t>
  </si>
  <si>
    <t>Plaće za prekovremeni rad</t>
  </si>
  <si>
    <t>Ostali rashodi za zaposlene</t>
  </si>
  <si>
    <t>Doprinosi na plaće</t>
  </si>
  <si>
    <t>Dop.za obvezno zdravstv.osig</t>
  </si>
  <si>
    <t>Dop.za obvezno osig.u.sl.nezaposl.</t>
  </si>
  <si>
    <t>Naknade troškova zaposlenima</t>
  </si>
  <si>
    <t>Službena putovanja</t>
  </si>
  <si>
    <t>Stručna usavršavanja</t>
  </si>
  <si>
    <t>Ostale naknade zaposlenima</t>
  </si>
  <si>
    <t>Rashodi za materijal i energiju</t>
  </si>
  <si>
    <t>Uredski materijal</t>
  </si>
  <si>
    <t>Materijal i sirovine</t>
  </si>
  <si>
    <t>Energija</t>
  </si>
  <si>
    <t>Materijal i dijelovi za tekuće i investicijsko održavanje</t>
  </si>
  <si>
    <t>Sitni inventar</t>
  </si>
  <si>
    <t>Službena, radna i zaštitna odjeća i obuća</t>
  </si>
  <si>
    <t>Rashodi za usluge</t>
  </si>
  <si>
    <t>Usluge telefona,pošte</t>
  </si>
  <si>
    <t>Usluge tekućeg i investicijskog održavanja</t>
  </si>
  <si>
    <t>Promidžbeni materijal</t>
  </si>
  <si>
    <t>Komunalne usluge</t>
  </si>
  <si>
    <t>Zakupnine i najamnine</t>
  </si>
  <si>
    <t>Zdravstvene usluge</t>
  </si>
  <si>
    <t>Intelektualne usluge</t>
  </si>
  <si>
    <t>Računalne usluge</t>
  </si>
  <si>
    <t>Ostale usluge</t>
  </si>
  <si>
    <t>Ostali nespomenuti rashodi poslovanja</t>
  </si>
  <si>
    <t>Naknade za rad pred. i izvr. tijela, povjer. i sl.</t>
  </si>
  <si>
    <t>Premije osiguranja</t>
  </si>
  <si>
    <t>Reprezentacija</t>
  </si>
  <si>
    <t>Članarine</t>
  </si>
  <si>
    <t>Pristojbe i naknade</t>
  </si>
  <si>
    <t>Troškovi sudskih postupaka</t>
  </si>
  <si>
    <t>Bankarske usluge i usluge platnog prometa</t>
  </si>
  <si>
    <t>Negativne tečajne razlike i valutna klauzula</t>
  </si>
  <si>
    <t>Zatezne kamate</t>
  </si>
  <si>
    <t>Ostali nespomenuti financijski rashodi</t>
  </si>
  <si>
    <t>Tekuće donacije u naravi</t>
  </si>
  <si>
    <t>Oprema</t>
  </si>
  <si>
    <t>Komunikacijska oprema</t>
  </si>
  <si>
    <t>Oprema za održavanje i zaštitu</t>
  </si>
  <si>
    <t>Instrumenti, uređaji i strojevi</t>
  </si>
  <si>
    <t>Sportska i glazbena oprema</t>
  </si>
  <si>
    <t>Uređaji, strojevi i oprema za ostale namjene</t>
  </si>
  <si>
    <t>Knjige, umjetnička djela i ostale izložbene vrijednosti</t>
  </si>
  <si>
    <t>Knjige</t>
  </si>
  <si>
    <t>INDEKS                                   5/2*100</t>
  </si>
  <si>
    <t>INDEKS                                   5/4*100</t>
  </si>
  <si>
    <t>Prihodi od prodaje proizv. i robe te pruž. usluga,prihodi od donacija te povrati po protestiranim jamstvima</t>
  </si>
  <si>
    <t>Kapitalne donacije</t>
  </si>
  <si>
    <t>Prihodi od nadležnog proračuna za nabavu nefinancijske imovine</t>
  </si>
  <si>
    <t>Ostali financijski rashodi</t>
  </si>
  <si>
    <t>Naknade građanima i kućanstvima u naravi</t>
  </si>
  <si>
    <t>Ostale naknade građanima i kućanstvima iz proračuna</t>
  </si>
  <si>
    <t>Plaće za posebne uvjete rada</t>
  </si>
  <si>
    <t>IZVJEŠTAJ O PRIHODIMA I RASHODIMA PREMA EKONOMSKOJ KLASIFIKACIJI</t>
  </si>
  <si>
    <t>Uredska oprema i namještaj</t>
  </si>
  <si>
    <t>Naknade troškova osobama izvan radnog odnosa</t>
  </si>
  <si>
    <t>Dodatna ulaganja na građevinskim objektima</t>
  </si>
  <si>
    <t>Naknade za prijevoz, za rad na terenu i odvojeni život</t>
  </si>
  <si>
    <t>INDEKS                  5/4*100</t>
  </si>
  <si>
    <t>Rashodi za dodatna ulaganja na financijskoj imovini</t>
  </si>
  <si>
    <t>Tekuće pomoći temeljem prijenosa EU sredstava - Erasmus</t>
  </si>
  <si>
    <t>PRENESENI VIŠAK IZ PRETHODNE GODINE</t>
  </si>
  <si>
    <t>PRIJENOS VIŠKA U SLJEDEĆE RAZDOBLJE</t>
  </si>
  <si>
    <t>59 Pomoći Fondovi EU</t>
  </si>
  <si>
    <t>72 Prihodi od prodaje nefin.imovine</t>
  </si>
  <si>
    <t xml:space="preserve">   </t>
  </si>
  <si>
    <t>II.POSEBNI DIO</t>
  </si>
  <si>
    <t xml:space="preserve"> IZVJEŠTAJ PO PROGRAMSKOJ  KLASIFIKACIJI</t>
  </si>
  <si>
    <t>Šifra</t>
  </si>
  <si>
    <t xml:space="preserve">Naziv </t>
  </si>
  <si>
    <t>PROGRAM 1206</t>
  </si>
  <si>
    <t>EU projekti UO za obrazovanje, kulutru i sport</t>
  </si>
  <si>
    <t>Tekući projekt T120602</t>
  </si>
  <si>
    <t>Europski socijalni fond-Projekt ZMS-pomoćnik u nastavi</t>
  </si>
  <si>
    <t>Izvor financiranja 1.1.1</t>
  </si>
  <si>
    <t>Opći prihodi i primici</t>
  </si>
  <si>
    <t>Plaće(bruto)</t>
  </si>
  <si>
    <t>Doprinosi za obvezno zdravstveno osiguranje</t>
  </si>
  <si>
    <t>Naknade za prijevoz, za rad na terenu i za odvojen život</t>
  </si>
  <si>
    <t>Izvor financiranja 5.6.1</t>
  </si>
  <si>
    <t xml:space="preserve"> Fondovi EU</t>
  </si>
  <si>
    <t>PROGRAM 1207</t>
  </si>
  <si>
    <t>Zakonski standardi ustanova u obrazovanju</t>
  </si>
  <si>
    <t>Aktivnost A120701</t>
  </si>
  <si>
    <t>Osiguravanje uvjeta rada za redovno poslovanje osnovne škole</t>
  </si>
  <si>
    <t>Naknade za prijevoz, rad na terenu i odvojeni život</t>
  </si>
  <si>
    <t>Stručno usavršavanje zaposlenika</t>
  </si>
  <si>
    <t>Ostale naknade troškova zaposlenima</t>
  </si>
  <si>
    <t xml:space="preserve">Rashodi za materijal </t>
  </si>
  <si>
    <t>Uredski materijal i ostali materijalni rashodi</t>
  </si>
  <si>
    <t>Sitni inventar i auto gume</t>
  </si>
  <si>
    <t>Usluge telefona, pošte i prijevoza</t>
  </si>
  <si>
    <t>Usluge promidžbe i informiranja</t>
  </si>
  <si>
    <t>Zdravstvene i veterinarske usluge</t>
  </si>
  <si>
    <t>Intelektualne i osobne usluge</t>
  </si>
  <si>
    <t>Članarine i norme</t>
  </si>
  <si>
    <t xml:space="preserve"> Financijski rashodi</t>
  </si>
  <si>
    <t>Izvor financiranja 4.4.1</t>
  </si>
  <si>
    <t>Decentralizirana sredstva</t>
  </si>
  <si>
    <t>Izvor financiranja 5.8.1</t>
  </si>
  <si>
    <t>Ostale pomoći proračunski korisnici</t>
  </si>
  <si>
    <t>Stručno usavršavanje zaopslenika</t>
  </si>
  <si>
    <t>Naknade građanima  i kućanstvima iz proračuna</t>
  </si>
  <si>
    <t>Postrojenja i oprema</t>
  </si>
  <si>
    <t>Izvor financiranja 5.8.2</t>
  </si>
  <si>
    <t>Ostale pomoći proračunski korisnici-prenesena sredtva</t>
  </si>
  <si>
    <t>Aktivnost A120702</t>
  </si>
  <si>
    <t>Investicijska ulaganja u osnovne škole</t>
  </si>
  <si>
    <t>Kapitalni projekt K120703</t>
  </si>
  <si>
    <t>Kapitalna ulaganja u osnovne škole</t>
  </si>
  <si>
    <t>Rashodi za dodatna ulaganja na nefinancijskoj imovini</t>
  </si>
  <si>
    <t>PROGRAM 1208</t>
  </si>
  <si>
    <t>Aktivnost 120801</t>
  </si>
  <si>
    <t>Naknade građanima  i kućanstvima u naravi</t>
  </si>
  <si>
    <t>Aktivnost A120803</t>
  </si>
  <si>
    <t>Natjecanja iz znanja učenika</t>
  </si>
  <si>
    <t>Aktivnost A120804</t>
  </si>
  <si>
    <t>Izvor 1.1.1</t>
  </si>
  <si>
    <t>Aktivnost A120808</t>
  </si>
  <si>
    <t>Nabava udžbenika za učenike osnovnih škola</t>
  </si>
  <si>
    <t>Aktivnost A120809</t>
  </si>
  <si>
    <t>Programi školskog kurikuluma</t>
  </si>
  <si>
    <t>Aktivnost A120810</t>
  </si>
  <si>
    <t>Ostale aktivnosti osnovnih škola</t>
  </si>
  <si>
    <t>Izvor financiranja 4.3.1</t>
  </si>
  <si>
    <t>Prihodi za posebne namjene proračunski korisnici</t>
  </si>
  <si>
    <t>Izvor financiranja 6.2.1</t>
  </si>
  <si>
    <t>Donacije-proračunski korisnici</t>
  </si>
  <si>
    <t>Izvor financiranja 6.2.2</t>
  </si>
  <si>
    <t>Donacije-proračunski korisnici-prenesena sredstva</t>
  </si>
  <si>
    <t>Aktivnost A120811</t>
  </si>
  <si>
    <t>Dodatne djelatnosti osnovnih škola</t>
  </si>
  <si>
    <t>Izvor financiranja 3.2.1</t>
  </si>
  <si>
    <t>Vlastiti prihodi- proračunski korisnici</t>
  </si>
  <si>
    <t>Aktivnost A120818</t>
  </si>
  <si>
    <t>Organizacija prehrane u osnovnim školama</t>
  </si>
  <si>
    <t>Aktivnost A120819</t>
  </si>
  <si>
    <t>Opskrba školskih ustanova higijenskim potrepštinama za učenice osnovnih škola</t>
  </si>
  <si>
    <t xml:space="preserve">Izvor </t>
  </si>
  <si>
    <t>5.8.1</t>
  </si>
  <si>
    <t>Tekući projekt T120802</t>
  </si>
  <si>
    <t>Produženi boravak</t>
  </si>
  <si>
    <t>Izvor financiranja 5.2.1</t>
  </si>
  <si>
    <t>Ostale pomoći</t>
  </si>
  <si>
    <t>Tekući projekt T120708</t>
  </si>
  <si>
    <t>Školska shema voća i mlijeka</t>
  </si>
  <si>
    <t>Fondovi EU</t>
  </si>
  <si>
    <t>Osnovna škola Janjina</t>
  </si>
  <si>
    <t>Usluge tek.i inv.održavanja</t>
  </si>
  <si>
    <t>Izvor 5.9.1.</t>
  </si>
  <si>
    <t>Pomoći fondovi EU</t>
  </si>
  <si>
    <t xml:space="preserve">Izvor 5.2.1. </t>
  </si>
  <si>
    <t>INDEKS                   5/2*100</t>
  </si>
  <si>
    <t>INDEKS                   5/4*100</t>
  </si>
  <si>
    <t>Vlastiti izvori</t>
  </si>
  <si>
    <t>Rezultat poslovanja</t>
  </si>
  <si>
    <t>Višak prihoda i primitaka</t>
  </si>
  <si>
    <t>Pomoći temeljem prijenosa EU sredstava,</t>
  </si>
  <si>
    <t>Rashodi za nefin: imovinu</t>
  </si>
  <si>
    <t>Rashodi za proiz. nefin. imovinu</t>
  </si>
  <si>
    <t>Doprinosi za obvezno zdravstv. osiguranje</t>
  </si>
  <si>
    <t>ostali nespomenuti rashodi poslovanja</t>
  </si>
  <si>
    <t>Rashodi za nabavu nefinancij. imovine</t>
  </si>
  <si>
    <t>Postojenja i oprema</t>
  </si>
  <si>
    <t>Ostale pomoći pror. korisnicima - prenesena sredstva</t>
  </si>
  <si>
    <t>44 Decentralizirana sredstva</t>
  </si>
  <si>
    <t>GODIŠNJI IZVJEŠTAJ O IZVRŠENJU FINANCIJSKOG PLANA PRORAČUNSKOG KORISNIKA JEDINICE LOKALNE I PODRUČNE (REGIONALNE) SAMOUPRAVE 
ZA 2026. GODINU</t>
  </si>
  <si>
    <t>TEKUĆI  PLAN  2026.</t>
  </si>
  <si>
    <t>IZVORNI PLAN/REBALANS 2026.</t>
  </si>
  <si>
    <t>OSTVARENJE/ IZVRŠENJE                     1.-6.2025.</t>
  </si>
  <si>
    <t>TEKUĆI PLAN 2026.</t>
  </si>
  <si>
    <t>OSTVARENJE/ IZVRŠENJE                                 1.-6.2026.</t>
  </si>
  <si>
    <r>
      <t xml:space="preserve">  </t>
    </r>
    <r>
      <rPr>
        <sz val="10"/>
        <rFont val="Aptos"/>
        <family val="2"/>
      </rPr>
      <t>32 Vlastiti prihodi</t>
    </r>
  </si>
  <si>
    <t>OSTVARENJE/IZVRŠENJE      1.-6.2025.</t>
  </si>
  <si>
    <t>OSTVARENJE/IZVRŠENJE       1.-6.2026.</t>
  </si>
  <si>
    <t>5.0.112 Ostale pomoći-proračunski korisnici</t>
  </si>
  <si>
    <t>5.6.1001 Fondovi EU</t>
  </si>
  <si>
    <t>5.6.1001</t>
  </si>
  <si>
    <t>Izvor financiranja 5.0.112</t>
  </si>
  <si>
    <t>Plaća u naravi</t>
  </si>
  <si>
    <t>Izvor 5.0.112</t>
  </si>
  <si>
    <t>Aktivnost K120807</t>
  </si>
  <si>
    <t>Energetska obnova školskih objekata</t>
  </si>
  <si>
    <t>Izvor financiranja 5.2.2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</si>
</sst>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000"/>
    <numFmt numFmtId="166" formatCode="#,##0.00\ &quot;kn&quot;"/>
  </numFmts>
  <fonts count="4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2"/>
      <color indexed="8"/>
      <name val="Aptos"/>
      <family val="2"/>
    </font>
    <font>
      <b/>
      <sz val="14"/>
      <color indexed="8"/>
      <name val="Aptos"/>
      <family val="2"/>
    </font>
    <font>
      <sz val="12"/>
      <color indexed="8"/>
      <name val="Aptos"/>
      <family val="2"/>
    </font>
    <font>
      <sz val="10"/>
      <color indexed="8"/>
      <name val="Aptos"/>
      <family val="2"/>
    </font>
    <font>
      <sz val="12"/>
      <color theme="1"/>
      <name val="Aptos"/>
      <family val="2"/>
    </font>
    <font>
      <sz val="14"/>
      <color indexed="8"/>
      <name val="Aptos"/>
      <family val="2"/>
    </font>
    <font>
      <b/>
      <sz val="11"/>
      <color theme="1"/>
      <name val="Aptos"/>
      <family val="2"/>
    </font>
    <font>
      <b/>
      <sz val="10"/>
      <color theme="1"/>
      <name val="Aptos"/>
      <family val="2"/>
    </font>
    <font>
      <b/>
      <sz val="10"/>
      <color indexed="8"/>
      <name val="Aptos"/>
      <family val="2"/>
    </font>
    <font>
      <b/>
      <sz val="10"/>
      <name val="Aptos"/>
      <family val="2"/>
    </font>
    <font>
      <sz val="10"/>
      <name val="Aptos"/>
      <family val="2"/>
    </font>
    <font>
      <sz val="11"/>
      <color theme="1"/>
      <name val="Aptos"/>
      <family val="2"/>
    </font>
    <font>
      <sz val="10"/>
      <color theme="1"/>
      <name val="Aptos"/>
      <family val="2"/>
    </font>
    <font>
      <b/>
      <sz val="11"/>
      <color indexed="8"/>
      <name val="Aptos"/>
      <family val="2"/>
    </font>
    <font>
      <sz val="11"/>
      <color indexed="8"/>
      <name val="Aptos"/>
      <family val="2"/>
    </font>
    <font>
      <sz val="11"/>
      <name val="Aptos"/>
      <family val="2"/>
    </font>
    <font>
      <i/>
      <sz val="10"/>
      <name val="Aptos"/>
      <family val="2"/>
    </font>
    <font>
      <i/>
      <sz val="10"/>
      <color indexed="8"/>
      <name val="Aptos"/>
      <family val="2"/>
    </font>
    <font>
      <b/>
      <sz val="11"/>
      <name val="Aptos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8"/>
      <name val="Aptos"/>
      <charset val="238"/>
    </font>
    <font>
      <b/>
      <sz val="10"/>
      <color indexed="8"/>
      <name val="Aptos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7" fillId="0" borderId="0" applyFont="0" applyFill="0" applyBorder="0" applyAlignment="0" applyProtection="0"/>
  </cellStyleXfs>
  <cellXfs count="48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15" fillId="0" borderId="0" xfId="0" quotePrefix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/>
    <xf numFmtId="0" fontId="1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3" fontId="8" fillId="2" borderId="0" xfId="0" applyNumberFormat="1" applyFont="1" applyFill="1" applyAlignment="1">
      <alignment horizontal="right" wrapText="1"/>
    </xf>
    <xf numFmtId="3" fontId="6" fillId="2" borderId="0" xfId="0" quotePrefix="1" applyNumberFormat="1" applyFont="1" applyFill="1" applyAlignment="1">
      <alignment horizontal="right"/>
    </xf>
    <xf numFmtId="0" fontId="6" fillId="0" borderId="0" xfId="0" quotePrefix="1" applyFont="1" applyAlignment="1">
      <alignment horizontal="left" wrapText="1"/>
    </xf>
    <xf numFmtId="0" fontId="6" fillId="0" borderId="0" xfId="0" quotePrefix="1" applyFont="1" applyAlignment="1">
      <alignment horizontal="center" wrapText="1"/>
    </xf>
    <xf numFmtId="0" fontId="6" fillId="0" borderId="0" xfId="0" quotePrefix="1" applyFont="1" applyAlignment="1">
      <alignment horizontal="left"/>
    </xf>
    <xf numFmtId="3" fontId="8" fillId="2" borderId="0" xfId="0" quotePrefix="1" applyNumberFormat="1" applyFont="1" applyFill="1" applyAlignment="1">
      <alignment horizontal="right"/>
    </xf>
    <xf numFmtId="0" fontId="14" fillId="0" borderId="0" xfId="0" applyFont="1" applyAlignment="1">
      <alignment wrapText="1"/>
    </xf>
    <xf numFmtId="0" fontId="8" fillId="0" borderId="0" xfId="0" quotePrefix="1" applyFont="1" applyAlignment="1">
      <alignment horizontal="left" wrapText="1"/>
    </xf>
    <xf numFmtId="0" fontId="8" fillId="0" borderId="0" xfId="0" quotePrefix="1" applyFont="1" applyAlignment="1">
      <alignment horizontal="center" wrapText="1"/>
    </xf>
    <xf numFmtId="0" fontId="8" fillId="0" borderId="0" xfId="0" quotePrefix="1" applyFont="1" applyAlignment="1">
      <alignment horizontal="left"/>
    </xf>
    <xf numFmtId="0" fontId="0" fillId="6" borderId="0" xfId="0" applyFill="1"/>
    <xf numFmtId="0" fontId="0" fillId="5" borderId="0" xfId="0" applyFill="1"/>
    <xf numFmtId="0" fontId="0" fillId="2" borderId="0" xfId="0" applyFill="1"/>
    <xf numFmtId="0" fontId="1" fillId="0" borderId="0" xfId="0" applyFont="1"/>
    <xf numFmtId="0" fontId="3" fillId="4" borderId="4" xfId="0" applyFont="1" applyFill="1" applyBorder="1" applyAlignment="1">
      <alignment horizontal="left" vertical="center" wrapText="1"/>
    </xf>
    <xf numFmtId="0" fontId="0" fillId="0" borderId="2" xfId="0" applyBorder="1"/>
    <xf numFmtId="0" fontId="1" fillId="7" borderId="0" xfId="0" applyFont="1" applyFill="1"/>
    <xf numFmtId="0" fontId="0" fillId="7" borderId="0" xfId="0" applyFill="1"/>
    <xf numFmtId="0" fontId="1" fillId="2" borderId="0" xfId="0" applyFont="1" applyFill="1"/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25" fillId="0" borderId="0" xfId="0" applyFont="1" applyAlignment="1">
      <alignment wrapText="1"/>
    </xf>
    <xf numFmtId="0" fontId="21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8" fillId="2" borderId="1" xfId="0" quotePrefix="1" applyFont="1" applyFill="1" applyBorder="1" applyAlignment="1">
      <alignment horizontal="left" wrapText="1"/>
    </xf>
    <xf numFmtId="0" fontId="28" fillId="2" borderId="2" xfId="0" quotePrefix="1" applyFont="1" applyFill="1" applyBorder="1" applyAlignment="1">
      <alignment horizontal="left" wrapText="1"/>
    </xf>
    <xf numFmtId="0" fontId="28" fillId="2" borderId="2" xfId="0" quotePrefix="1" applyFont="1" applyFill="1" applyBorder="1" applyAlignment="1">
      <alignment horizontal="center" wrapText="1"/>
    </xf>
    <xf numFmtId="0" fontId="28" fillId="2" borderId="2" xfId="0" quotePrefix="1" applyFont="1" applyFill="1" applyBorder="1" applyAlignment="1">
      <alignment horizontal="left"/>
    </xf>
    <xf numFmtId="0" fontId="28" fillId="2" borderId="3" xfId="0" applyFont="1" applyFill="1" applyBorder="1" applyAlignment="1">
      <alignment horizontal="center" vertical="center" wrapText="1"/>
    </xf>
    <xf numFmtId="0" fontId="28" fillId="0" borderId="1" xfId="0" quotePrefix="1" applyFont="1" applyBorder="1" applyAlignment="1">
      <alignment horizontal="left" wrapText="1"/>
    </xf>
    <xf numFmtId="0" fontId="28" fillId="0" borderId="2" xfId="0" quotePrefix="1" applyFont="1" applyBorder="1" applyAlignment="1">
      <alignment horizontal="left" wrapText="1"/>
    </xf>
    <xf numFmtId="0" fontId="23" fillId="0" borderId="2" xfId="0" quotePrefix="1" applyFont="1" applyBorder="1" applyAlignment="1">
      <alignment horizontal="center" wrapText="1"/>
    </xf>
    <xf numFmtId="0" fontId="28" fillId="0" borderId="2" xfId="0" quotePrefix="1" applyFont="1" applyBorder="1" applyAlignment="1">
      <alignment horizontal="left"/>
    </xf>
    <xf numFmtId="0" fontId="23" fillId="2" borderId="3" xfId="0" applyFont="1" applyFill="1" applyBorder="1" applyAlignment="1">
      <alignment horizontal="center" vertical="center" wrapText="1"/>
    </xf>
    <xf numFmtId="4" fontId="28" fillId="3" borderId="3" xfId="0" applyNumberFormat="1" applyFont="1" applyFill="1" applyBorder="1" applyAlignment="1">
      <alignment horizontal="right"/>
    </xf>
    <xf numFmtId="4" fontId="28" fillId="0" borderId="3" xfId="0" applyNumberFormat="1" applyFont="1" applyBorder="1" applyAlignment="1">
      <alignment horizontal="right"/>
    </xf>
    <xf numFmtId="4" fontId="28" fillId="2" borderId="3" xfId="0" applyNumberFormat="1" applyFont="1" applyFill="1" applyBorder="1" applyAlignment="1">
      <alignment horizontal="right"/>
    </xf>
    <xf numFmtId="0" fontId="29" fillId="3" borderId="1" xfId="0" applyFont="1" applyFill="1" applyBorder="1" applyAlignment="1">
      <alignment horizontal="left" vertical="center"/>
    </xf>
    <xf numFmtId="0" fontId="30" fillId="3" borderId="2" xfId="0" applyFont="1" applyFill="1" applyBorder="1" applyAlignment="1">
      <alignment vertical="center"/>
    </xf>
    <xf numFmtId="4" fontId="28" fillId="0" borderId="3" xfId="0" applyNumberFormat="1" applyFont="1" applyBorder="1" applyAlignment="1">
      <alignment horizontal="right" wrapText="1"/>
    </xf>
    <xf numFmtId="4" fontId="28" fillId="3" borderId="3" xfId="0" applyNumberFormat="1" applyFont="1" applyFill="1" applyBorder="1" applyAlignment="1">
      <alignment horizontal="right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/>
    <xf numFmtId="0" fontId="23" fillId="0" borderId="2" xfId="0" quotePrefix="1" applyFont="1" applyBorder="1" applyAlignment="1">
      <alignment horizontal="left" wrapText="1"/>
    </xf>
    <xf numFmtId="0" fontId="23" fillId="0" borderId="2" xfId="0" quotePrefix="1" applyFont="1" applyBorder="1" applyAlignment="1">
      <alignment horizontal="left"/>
    </xf>
    <xf numFmtId="0" fontId="31" fillId="0" borderId="0" xfId="0" applyFont="1"/>
    <xf numFmtId="0" fontId="31" fillId="0" borderId="3" xfId="0" applyFont="1" applyBorder="1"/>
    <xf numFmtId="0" fontId="26" fillId="0" borderId="3" xfId="0" applyFont="1" applyBorder="1" applyAlignment="1">
      <alignment horizontal="center" wrapText="1"/>
    </xf>
    <xf numFmtId="0" fontId="23" fillId="2" borderId="3" xfId="0" applyFont="1" applyFill="1" applyBorder="1" applyAlignment="1">
      <alignment horizontal="left" vertical="center" wrapText="1"/>
    </xf>
    <xf numFmtId="3" fontId="23" fillId="2" borderId="3" xfId="0" applyNumberFormat="1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/>
    </xf>
    <xf numFmtId="0" fontId="29" fillId="7" borderId="3" xfId="0" applyFont="1" applyFill="1" applyBorder="1" applyAlignment="1">
      <alignment horizontal="left" vertical="center" wrapText="1"/>
    </xf>
    <xf numFmtId="3" fontId="28" fillId="7" borderId="3" xfId="0" applyNumberFormat="1" applyFont="1" applyFill="1" applyBorder="1" applyAlignment="1">
      <alignment horizontal="right"/>
    </xf>
    <xf numFmtId="3" fontId="28" fillId="7" borderId="3" xfId="0" applyNumberFormat="1" applyFont="1" applyFill="1" applyBorder="1" applyAlignment="1">
      <alignment horizontal="left"/>
    </xf>
    <xf numFmtId="4" fontId="28" fillId="7" borderId="3" xfId="0" applyNumberFormat="1" applyFont="1" applyFill="1" applyBorder="1" applyAlignment="1">
      <alignment horizontal="right"/>
    </xf>
    <xf numFmtId="2" fontId="31" fillId="7" borderId="3" xfId="0" applyNumberFormat="1" applyFont="1" applyFill="1" applyBorder="1"/>
    <xf numFmtId="0" fontId="27" fillId="3" borderId="3" xfId="0" applyFont="1" applyFill="1" applyBorder="1" applyAlignment="1">
      <alignment horizontal="left" vertical="center" wrapText="1"/>
    </xf>
    <xf numFmtId="3" fontId="27" fillId="3" borderId="3" xfId="0" applyNumberFormat="1" applyFont="1" applyFill="1" applyBorder="1" applyAlignment="1">
      <alignment horizontal="right"/>
    </xf>
    <xf numFmtId="3" fontId="27" fillId="3" borderId="3" xfId="0" applyNumberFormat="1" applyFont="1" applyFill="1" applyBorder="1" applyAlignment="1">
      <alignment horizontal="left" wrapText="1"/>
    </xf>
    <xf numFmtId="2" fontId="31" fillId="3" borderId="3" xfId="0" applyNumberFormat="1" applyFont="1" applyFill="1" applyBorder="1"/>
    <xf numFmtId="0" fontId="29" fillId="4" borderId="3" xfId="0" applyFont="1" applyFill="1" applyBorder="1" applyAlignment="1">
      <alignment horizontal="left" vertical="center" wrapText="1"/>
    </xf>
    <xf numFmtId="0" fontId="30" fillId="4" borderId="3" xfId="0" applyFont="1" applyFill="1" applyBorder="1" applyAlignment="1">
      <alignment horizontal="left" vertical="center" wrapText="1"/>
    </xf>
    <xf numFmtId="3" fontId="23" fillId="4" borderId="3" xfId="0" applyNumberFormat="1" applyFont="1" applyFill="1" applyBorder="1" applyAlignment="1">
      <alignment horizontal="right"/>
    </xf>
    <xf numFmtId="3" fontId="23" fillId="4" borderId="3" xfId="0" applyNumberFormat="1" applyFont="1" applyFill="1" applyBorder="1" applyAlignment="1">
      <alignment horizontal="left" wrapText="1"/>
    </xf>
    <xf numFmtId="4" fontId="28" fillId="4" borderId="3" xfId="0" applyNumberFormat="1" applyFont="1" applyFill="1" applyBorder="1" applyAlignment="1">
      <alignment horizontal="right"/>
    </xf>
    <xf numFmtId="2" fontId="31" fillId="4" borderId="3" xfId="0" applyNumberFormat="1" applyFont="1" applyFill="1" applyBorder="1"/>
    <xf numFmtId="0" fontId="29" fillId="5" borderId="3" xfId="0" applyFont="1" applyFill="1" applyBorder="1" applyAlignment="1">
      <alignment horizontal="left" vertical="center" wrapText="1"/>
    </xf>
    <xf numFmtId="0" fontId="30" fillId="5" borderId="3" xfId="0" applyFont="1" applyFill="1" applyBorder="1" applyAlignment="1">
      <alignment horizontal="left" vertical="center" wrapText="1"/>
    </xf>
    <xf numFmtId="3" fontId="23" fillId="5" borderId="3" xfId="0" applyNumberFormat="1" applyFont="1" applyFill="1" applyBorder="1" applyAlignment="1">
      <alignment horizontal="right"/>
    </xf>
    <xf numFmtId="3" fontId="23" fillId="5" borderId="3" xfId="0" applyNumberFormat="1" applyFont="1" applyFill="1" applyBorder="1" applyAlignment="1">
      <alignment horizontal="left" wrapText="1"/>
    </xf>
    <xf numFmtId="4" fontId="23" fillId="5" borderId="3" xfId="0" applyNumberFormat="1" applyFont="1" applyFill="1" applyBorder="1" applyAlignment="1">
      <alignment horizontal="right"/>
    </xf>
    <xf numFmtId="2" fontId="31" fillId="5" borderId="3" xfId="0" applyNumberFormat="1" applyFont="1" applyFill="1" applyBorder="1"/>
    <xf numFmtId="0" fontId="29" fillId="2" borderId="3" xfId="0" applyFont="1" applyFill="1" applyBorder="1" applyAlignment="1">
      <alignment horizontal="left" vertical="center" wrapText="1"/>
    </xf>
    <xf numFmtId="0" fontId="30" fillId="2" borderId="3" xfId="0" applyFont="1" applyFill="1" applyBorder="1" applyAlignment="1">
      <alignment horizontal="left" vertical="center" wrapText="1"/>
    </xf>
    <xf numFmtId="0" fontId="23" fillId="2" borderId="3" xfId="0" applyFont="1" applyFill="1" applyBorder="1" applyAlignment="1">
      <alignment horizontal="right"/>
    </xf>
    <xf numFmtId="3" fontId="23" fillId="2" borderId="3" xfId="0" applyNumberFormat="1" applyFont="1" applyFill="1" applyBorder="1" applyAlignment="1">
      <alignment horizontal="left" wrapText="1"/>
    </xf>
    <xf numFmtId="4" fontId="23" fillId="2" borderId="3" xfId="0" applyNumberFormat="1" applyFont="1" applyFill="1" applyBorder="1" applyAlignment="1">
      <alignment horizontal="right"/>
    </xf>
    <xf numFmtId="3" fontId="23" fillId="2" borderId="3" xfId="0" applyNumberFormat="1" applyFont="1" applyFill="1" applyBorder="1" applyAlignment="1">
      <alignment horizontal="right"/>
    </xf>
    <xf numFmtId="2" fontId="31" fillId="2" borderId="3" xfId="0" applyNumberFormat="1" applyFont="1" applyFill="1" applyBorder="1"/>
    <xf numFmtId="0" fontId="29" fillId="5" borderId="3" xfId="0" quotePrefix="1" applyFont="1" applyFill="1" applyBorder="1" applyAlignment="1">
      <alignment horizontal="left" vertical="center"/>
    </xf>
    <xf numFmtId="0" fontId="28" fillId="5" borderId="3" xfId="0" applyFont="1" applyFill="1" applyBorder="1" applyAlignment="1">
      <alignment horizontal="right"/>
    </xf>
    <xf numFmtId="3" fontId="28" fillId="5" borderId="3" xfId="0" applyNumberFormat="1" applyFont="1" applyFill="1" applyBorder="1" applyAlignment="1">
      <alignment horizontal="left" wrapText="1"/>
    </xf>
    <xf numFmtId="4" fontId="28" fillId="5" borderId="3" xfId="0" applyNumberFormat="1" applyFont="1" applyFill="1" applyBorder="1" applyAlignment="1">
      <alignment horizontal="right"/>
    </xf>
    <xf numFmtId="0" fontId="30" fillId="2" borderId="3" xfId="0" quotePrefix="1" applyFont="1" applyFill="1" applyBorder="1" applyAlignment="1">
      <alignment horizontal="left" vertical="center"/>
    </xf>
    <xf numFmtId="0" fontId="30" fillId="2" borderId="3" xfId="0" quotePrefix="1" applyFont="1" applyFill="1" applyBorder="1" applyAlignment="1">
      <alignment horizontal="left" vertical="center" wrapText="1"/>
    </xf>
    <xf numFmtId="0" fontId="31" fillId="2" borderId="3" xfId="0" applyFont="1" applyFill="1" applyBorder="1"/>
    <xf numFmtId="0" fontId="29" fillId="2" borderId="3" xfId="0" quotePrefix="1" applyFont="1" applyFill="1" applyBorder="1" applyAlignment="1">
      <alignment horizontal="left" vertical="center" wrapText="1"/>
    </xf>
    <xf numFmtId="0" fontId="28" fillId="2" borderId="3" xfId="0" applyFont="1" applyFill="1" applyBorder="1" applyAlignment="1">
      <alignment horizontal="right"/>
    </xf>
    <xf numFmtId="3" fontId="28" fillId="2" borderId="3" xfId="0" applyNumberFormat="1" applyFont="1" applyFill="1" applyBorder="1" applyAlignment="1">
      <alignment horizontal="left" wrapText="1"/>
    </xf>
    <xf numFmtId="0" fontId="29" fillId="5" borderId="3" xfId="0" quotePrefix="1" applyFont="1" applyFill="1" applyBorder="1" applyAlignment="1">
      <alignment horizontal="left" vertical="center" wrapText="1"/>
    </xf>
    <xf numFmtId="2" fontId="23" fillId="2" borderId="3" xfId="0" applyNumberFormat="1" applyFont="1" applyFill="1" applyBorder="1" applyAlignment="1">
      <alignment horizontal="right"/>
    </xf>
    <xf numFmtId="0" fontId="29" fillId="4" borderId="3" xfId="0" quotePrefix="1" applyFont="1" applyFill="1" applyBorder="1" applyAlignment="1">
      <alignment horizontal="left" vertical="center"/>
    </xf>
    <xf numFmtId="0" fontId="29" fillId="4" borderId="3" xfId="0" quotePrefix="1" applyFont="1" applyFill="1" applyBorder="1" applyAlignment="1">
      <alignment horizontal="left" vertical="center" wrapText="1"/>
    </xf>
    <xf numFmtId="0" fontId="28" fillId="4" borderId="3" xfId="0" applyFont="1" applyFill="1" applyBorder="1" applyAlignment="1">
      <alignment horizontal="right"/>
    </xf>
    <xf numFmtId="3" fontId="28" fillId="4" borderId="3" xfId="0" applyNumberFormat="1" applyFont="1" applyFill="1" applyBorder="1" applyAlignment="1">
      <alignment horizontal="left" wrapText="1"/>
    </xf>
    <xf numFmtId="0" fontId="30" fillId="5" borderId="3" xfId="0" quotePrefix="1" applyFont="1" applyFill="1" applyBorder="1" applyAlignment="1">
      <alignment horizontal="left" vertical="center"/>
    </xf>
    <xf numFmtId="0" fontId="30" fillId="5" borderId="3" xfId="0" quotePrefix="1" applyFont="1" applyFill="1" applyBorder="1" applyAlignment="1">
      <alignment horizontal="left" vertical="center" wrapText="1"/>
    </xf>
    <xf numFmtId="0" fontId="23" fillId="5" borderId="3" xfId="0" applyFont="1" applyFill="1" applyBorder="1" applyAlignment="1">
      <alignment horizontal="right"/>
    </xf>
    <xf numFmtId="0" fontId="29" fillId="5" borderId="3" xfId="0" applyFont="1" applyFill="1" applyBorder="1" applyAlignment="1">
      <alignment horizontal="left" vertical="center"/>
    </xf>
    <xf numFmtId="0" fontId="30" fillId="5" borderId="3" xfId="0" applyFont="1" applyFill="1" applyBorder="1" applyAlignment="1">
      <alignment vertical="center" wrapText="1"/>
    </xf>
    <xf numFmtId="0" fontId="31" fillId="5" borderId="3" xfId="0" applyFont="1" applyFill="1" applyBorder="1"/>
    <xf numFmtId="0" fontId="30" fillId="2" borderId="3" xfId="0" applyFont="1" applyFill="1" applyBorder="1" applyAlignment="1">
      <alignment vertical="center" wrapText="1"/>
    </xf>
    <xf numFmtId="0" fontId="32" fillId="5" borderId="3" xfId="0" applyFont="1" applyFill="1" applyBorder="1" applyAlignment="1">
      <alignment horizontal="left" wrapText="1"/>
    </xf>
    <xf numFmtId="4" fontId="26" fillId="5" borderId="3" xfId="0" applyNumberFormat="1" applyFont="1" applyFill="1" applyBorder="1"/>
    <xf numFmtId="0" fontId="32" fillId="0" borderId="3" xfId="0" applyFont="1" applyBorder="1" applyAlignment="1">
      <alignment horizontal="left" wrapText="1"/>
    </xf>
    <xf numFmtId="4" fontId="31" fillId="0" borderId="3" xfId="0" applyNumberFormat="1" applyFont="1" applyBorder="1"/>
    <xf numFmtId="2" fontId="31" fillId="0" borderId="3" xfId="0" applyNumberFormat="1" applyFont="1" applyBorder="1"/>
    <xf numFmtId="3" fontId="31" fillId="0" borderId="3" xfId="0" applyNumberFormat="1" applyFont="1" applyBorder="1"/>
    <xf numFmtId="0" fontId="20" fillId="4" borderId="3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left" vertical="center" wrapText="1"/>
    </xf>
    <xf numFmtId="4" fontId="33" fillId="4" borderId="3" xfId="0" applyNumberFormat="1" applyFont="1" applyFill="1" applyBorder="1" applyAlignment="1">
      <alignment horizontal="right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center" vertical="center" wrapText="1"/>
    </xf>
    <xf numFmtId="0" fontId="34" fillId="5" borderId="3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left" vertical="center" wrapText="1"/>
    </xf>
    <xf numFmtId="4" fontId="33" fillId="5" borderId="3" xfId="0" applyNumberFormat="1" applyFont="1" applyFill="1" applyBorder="1" applyAlignment="1">
      <alignment horizontal="right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left" vertical="center" wrapText="1"/>
    </xf>
    <xf numFmtId="0" fontId="31" fillId="3" borderId="3" xfId="0" applyFont="1" applyFill="1" applyBorder="1"/>
    <xf numFmtId="0" fontId="28" fillId="4" borderId="3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left" vertical="center" wrapText="1"/>
    </xf>
    <xf numFmtId="3" fontId="23" fillId="4" borderId="3" xfId="0" applyNumberFormat="1" applyFont="1" applyFill="1" applyBorder="1" applyAlignment="1">
      <alignment horizontal="left" vertical="center" wrapText="1"/>
    </xf>
    <xf numFmtId="0" fontId="31" fillId="4" borderId="3" xfId="0" applyFont="1" applyFill="1" applyBorder="1"/>
    <xf numFmtId="0" fontId="30" fillId="7" borderId="3" xfId="0" quotePrefix="1" applyFont="1" applyFill="1" applyBorder="1" applyAlignment="1">
      <alignment horizontal="left" vertical="center"/>
    </xf>
    <xf numFmtId="0" fontId="30" fillId="7" borderId="3" xfId="0" applyFont="1" applyFill="1" applyBorder="1" applyAlignment="1">
      <alignment horizontal="right"/>
    </xf>
    <xf numFmtId="3" fontId="29" fillId="7" borderId="3" xfId="0" applyNumberFormat="1" applyFont="1" applyFill="1" applyBorder="1" applyAlignment="1">
      <alignment horizontal="left" wrapText="1"/>
    </xf>
    <xf numFmtId="0" fontId="35" fillId="7" borderId="3" xfId="0" applyFont="1" applyFill="1" applyBorder="1"/>
    <xf numFmtId="0" fontId="29" fillId="2" borderId="3" xfId="0" quotePrefix="1" applyFont="1" applyFill="1" applyBorder="1" applyAlignment="1">
      <alignment horizontal="left" vertical="center"/>
    </xf>
    <xf numFmtId="3" fontId="28" fillId="2" borderId="3" xfId="0" applyNumberFormat="1" applyFont="1" applyFill="1" applyBorder="1" applyAlignment="1">
      <alignment horizontal="center" wrapText="1"/>
    </xf>
    <xf numFmtId="0" fontId="30" fillId="2" borderId="3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/>
    </xf>
    <xf numFmtId="3" fontId="23" fillId="2" borderId="3" xfId="0" applyNumberFormat="1" applyFont="1" applyFill="1" applyBorder="1" applyAlignment="1">
      <alignment horizontal="center" wrapText="1"/>
    </xf>
    <xf numFmtId="3" fontId="23" fillId="2" borderId="3" xfId="0" applyNumberFormat="1" applyFont="1" applyFill="1" applyBorder="1" applyAlignment="1">
      <alignment horizontal="center"/>
    </xf>
    <xf numFmtId="0" fontId="29" fillId="7" borderId="3" xfId="0" applyFont="1" applyFill="1" applyBorder="1" applyAlignment="1">
      <alignment horizontal="left" vertical="center"/>
    </xf>
    <xf numFmtId="0" fontId="30" fillId="7" borderId="3" xfId="0" applyFont="1" applyFill="1" applyBorder="1" applyAlignment="1">
      <alignment horizontal="left" vertical="center" wrapText="1"/>
    </xf>
    <xf numFmtId="0" fontId="30" fillId="7" borderId="3" xfId="0" applyFont="1" applyFill="1" applyBorder="1" applyAlignment="1">
      <alignment vertical="center" wrapText="1"/>
    </xf>
    <xf numFmtId="0" fontId="23" fillId="7" borderId="3" xfId="0" applyFont="1" applyFill="1" applyBorder="1" applyAlignment="1">
      <alignment horizontal="right"/>
    </xf>
    <xf numFmtId="3" fontId="28" fillId="7" borderId="3" xfId="0" applyNumberFormat="1" applyFont="1" applyFill="1" applyBorder="1" applyAlignment="1">
      <alignment horizontal="left" wrapText="1"/>
    </xf>
    <xf numFmtId="2" fontId="26" fillId="7" borderId="3" xfId="0" applyNumberFormat="1" applyFont="1" applyFill="1" applyBorder="1"/>
    <xf numFmtId="0" fontId="29" fillId="3" borderId="3" xfId="0" applyFont="1" applyFill="1" applyBorder="1" applyAlignment="1">
      <alignment horizontal="left" vertical="center" wrapText="1"/>
    </xf>
    <xf numFmtId="0" fontId="30" fillId="3" borderId="3" xfId="0" applyFont="1" applyFill="1" applyBorder="1" applyAlignment="1">
      <alignment horizontal="left" vertical="center" wrapText="1"/>
    </xf>
    <xf numFmtId="0" fontId="30" fillId="3" borderId="3" xfId="0" applyFont="1" applyFill="1" applyBorder="1" applyAlignment="1">
      <alignment vertical="center" wrapText="1"/>
    </xf>
    <xf numFmtId="0" fontId="23" fillId="3" borderId="3" xfId="0" applyFont="1" applyFill="1" applyBorder="1" applyAlignment="1">
      <alignment horizontal="right"/>
    </xf>
    <xf numFmtId="3" fontId="28" fillId="3" borderId="3" xfId="0" applyNumberFormat="1" applyFont="1" applyFill="1" applyBorder="1" applyAlignment="1">
      <alignment horizontal="left" wrapText="1"/>
    </xf>
    <xf numFmtId="0" fontId="32" fillId="4" borderId="3" xfId="0" applyFont="1" applyFill="1" applyBorder="1" applyAlignment="1">
      <alignment wrapText="1"/>
    </xf>
    <xf numFmtId="4" fontId="26" fillId="4" borderId="3" xfId="0" applyNumberFormat="1" applyFont="1" applyFill="1" applyBorder="1"/>
    <xf numFmtId="0" fontId="32" fillId="5" borderId="3" xfId="0" applyFont="1" applyFill="1" applyBorder="1" applyAlignment="1">
      <alignment wrapText="1"/>
    </xf>
    <xf numFmtId="0" fontId="32" fillId="0" borderId="3" xfId="0" applyFont="1" applyBorder="1" applyAlignment="1">
      <alignment wrapText="1"/>
    </xf>
    <xf numFmtId="2" fontId="26" fillId="5" borderId="3" xfId="0" applyNumberFormat="1" applyFont="1" applyFill="1" applyBorder="1"/>
    <xf numFmtId="0" fontId="32" fillId="2" borderId="3" xfId="0" applyFont="1" applyFill="1" applyBorder="1" applyAlignment="1">
      <alignment wrapText="1"/>
    </xf>
    <xf numFmtId="2" fontId="31" fillId="0" borderId="3" xfId="0" applyNumberFormat="1" applyFont="1" applyBorder="1" applyAlignment="1">
      <alignment horizontal="right"/>
    </xf>
    <xf numFmtId="2" fontId="26" fillId="4" borderId="3" xfId="0" applyNumberFormat="1" applyFont="1" applyFill="1" applyBorder="1"/>
    <xf numFmtId="4" fontId="26" fillId="0" borderId="3" xfId="0" applyNumberFormat="1" applyFont="1" applyBorder="1"/>
    <xf numFmtId="2" fontId="26" fillId="0" borderId="3" xfId="0" applyNumberFormat="1" applyFont="1" applyBorder="1"/>
    <xf numFmtId="0" fontId="26" fillId="3" borderId="3" xfId="0" applyFont="1" applyFill="1" applyBorder="1"/>
    <xf numFmtId="0" fontId="27" fillId="3" borderId="3" xfId="0" applyFont="1" applyFill="1" applyBorder="1" applyAlignment="1">
      <alignment wrapText="1"/>
    </xf>
    <xf numFmtId="2" fontId="26" fillId="3" borderId="3" xfId="0" applyNumberFormat="1" applyFont="1" applyFill="1" applyBorder="1"/>
    <xf numFmtId="0" fontId="32" fillId="0" borderId="3" xfId="0" applyFont="1" applyBorder="1"/>
    <xf numFmtId="0" fontId="31" fillId="8" borderId="3" xfId="0" applyFont="1" applyFill="1" applyBorder="1"/>
    <xf numFmtId="0" fontId="32" fillId="8" borderId="3" xfId="0" applyFont="1" applyFill="1" applyBorder="1" applyAlignment="1">
      <alignment wrapText="1"/>
    </xf>
    <xf numFmtId="165" fontId="31" fillId="0" borderId="3" xfId="0" applyNumberFormat="1" applyFont="1" applyBorder="1"/>
    <xf numFmtId="0" fontId="23" fillId="2" borderId="4" xfId="0" applyFont="1" applyFill="1" applyBorder="1" applyAlignment="1">
      <alignment horizontal="center" vertical="center" wrapText="1"/>
    </xf>
    <xf numFmtId="4" fontId="28" fillId="3" borderId="4" xfId="0" applyNumberFormat="1" applyFont="1" applyFill="1" applyBorder="1" applyAlignment="1">
      <alignment horizontal="right" vertical="center" wrapText="1"/>
    </xf>
    <xf numFmtId="4" fontId="28" fillId="3" borderId="3" xfId="0" applyNumberFormat="1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vertical="center" wrapText="1"/>
    </xf>
    <xf numFmtId="4" fontId="28" fillId="5" borderId="4" xfId="0" applyNumberFormat="1" applyFont="1" applyFill="1" applyBorder="1" applyAlignment="1">
      <alignment horizontal="right"/>
    </xf>
    <xf numFmtId="4" fontId="28" fillId="5" borderId="3" xfId="0" applyNumberFormat="1" applyFont="1" applyFill="1" applyBorder="1" applyAlignment="1">
      <alignment horizontal="center" vertical="center" wrapText="1"/>
    </xf>
    <xf numFmtId="4" fontId="23" fillId="2" borderId="4" xfId="0" applyNumberFormat="1" applyFont="1" applyFill="1" applyBorder="1" applyAlignment="1">
      <alignment horizontal="right"/>
    </xf>
    <xf numFmtId="4" fontId="23" fillId="2" borderId="3" xfId="0" applyNumberFormat="1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vertical="center" wrapText="1"/>
    </xf>
    <xf numFmtId="4" fontId="31" fillId="0" borderId="0" xfId="0" applyNumberFormat="1" applyFont="1"/>
    <xf numFmtId="4" fontId="28" fillId="2" borderId="4" xfId="0" applyNumberFormat="1" applyFont="1" applyFill="1" applyBorder="1" applyAlignment="1">
      <alignment horizontal="right"/>
    </xf>
    <xf numFmtId="3" fontId="28" fillId="2" borderId="3" xfId="0" applyNumberFormat="1" applyFont="1" applyFill="1" applyBorder="1" applyAlignment="1">
      <alignment horizontal="right"/>
    </xf>
    <xf numFmtId="4" fontId="23" fillId="5" borderId="3" xfId="0" applyNumberFormat="1" applyFont="1" applyFill="1" applyBorder="1" applyAlignment="1">
      <alignment horizontal="center" vertical="center" wrapText="1"/>
    </xf>
    <xf numFmtId="4" fontId="28" fillId="2" borderId="3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" fontId="28" fillId="3" borderId="4" xfId="1" applyNumberFormat="1" applyFont="1" applyFill="1" applyBorder="1" applyAlignment="1">
      <alignment horizontal="right"/>
    </xf>
    <xf numFmtId="166" fontId="28" fillId="3" borderId="3" xfId="0" applyNumberFormat="1" applyFont="1" applyFill="1" applyBorder="1" applyAlignment="1">
      <alignment horizontal="right"/>
    </xf>
    <xf numFmtId="0" fontId="29" fillId="6" borderId="3" xfId="0" applyFont="1" applyFill="1" applyBorder="1" applyAlignment="1">
      <alignment horizontal="left" vertical="center" wrapText="1"/>
    </xf>
    <xf numFmtId="4" fontId="28" fillId="6" borderId="4" xfId="1" applyNumberFormat="1" applyFont="1" applyFill="1" applyBorder="1" applyAlignment="1">
      <alignment horizontal="right"/>
    </xf>
    <xf numFmtId="166" fontId="28" fillId="5" borderId="3" xfId="0" applyNumberFormat="1" applyFont="1" applyFill="1" applyBorder="1" applyAlignment="1">
      <alignment horizontal="right"/>
    </xf>
    <xf numFmtId="0" fontId="36" fillId="2" borderId="3" xfId="0" quotePrefix="1" applyFont="1" applyFill="1" applyBorder="1" applyAlignment="1">
      <alignment horizontal="left" vertical="center" wrapText="1"/>
    </xf>
    <xf numFmtId="4" fontId="23" fillId="2" borderId="4" xfId="1" applyNumberFormat="1" applyFont="1" applyFill="1" applyBorder="1" applyAlignment="1">
      <alignment horizontal="right"/>
    </xf>
    <xf numFmtId="166" fontId="23" fillId="2" borderId="3" xfId="0" applyNumberFormat="1" applyFont="1" applyFill="1" applyBorder="1" applyAlignment="1">
      <alignment horizontal="right"/>
    </xf>
    <xf numFmtId="0" fontId="30" fillId="2" borderId="3" xfId="0" applyFont="1" applyFill="1" applyBorder="1" applyAlignment="1">
      <alignment horizontal="left" vertical="center"/>
    </xf>
    <xf numFmtId="166" fontId="23" fillId="2" borderId="3" xfId="0" applyNumberFormat="1" applyFont="1" applyFill="1" applyBorder="1" applyAlignment="1">
      <alignment horizontal="right" wrapText="1"/>
    </xf>
    <xf numFmtId="0" fontId="36" fillId="2" borderId="3" xfId="0" applyFont="1" applyFill="1" applyBorder="1" applyAlignment="1">
      <alignment horizontal="left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center" wrapText="1"/>
    </xf>
    <xf numFmtId="4" fontId="28" fillId="0" borderId="4" xfId="0" applyNumberFormat="1" applyFont="1" applyBorder="1" applyAlignment="1">
      <alignment horizontal="right" vertical="center" wrapText="1"/>
    </xf>
    <xf numFmtId="0" fontId="30" fillId="2" borderId="4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horizontal="left" vertical="center"/>
    </xf>
    <xf numFmtId="3" fontId="23" fillId="2" borderId="3" xfId="0" applyNumberFormat="1" applyFont="1" applyFill="1" applyBorder="1" applyAlignment="1">
      <alignment horizontal="right" wrapText="1"/>
    </xf>
    <xf numFmtId="0" fontId="26" fillId="0" borderId="3" xfId="0" applyFont="1" applyBorder="1"/>
    <xf numFmtId="3" fontId="23" fillId="2" borderId="4" xfId="0" applyNumberFormat="1" applyFont="1" applyFill="1" applyBorder="1" applyAlignment="1">
      <alignment horizontal="right"/>
    </xf>
    <xf numFmtId="0" fontId="36" fillId="2" borderId="3" xfId="0" quotePrefix="1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center" wrapText="1"/>
    </xf>
    <xf numFmtId="0" fontId="23" fillId="9" borderId="4" xfId="0" applyFont="1" applyFill="1" applyBorder="1" applyAlignment="1">
      <alignment vertical="center" wrapText="1"/>
    </xf>
    <xf numFmtId="0" fontId="28" fillId="9" borderId="4" xfId="0" applyFont="1" applyFill="1" applyBorder="1" applyAlignment="1">
      <alignment horizontal="center" vertical="center" wrapText="1"/>
    </xf>
    <xf numFmtId="3" fontId="23" fillId="9" borderId="3" xfId="0" applyNumberFormat="1" applyFont="1" applyFill="1" applyBorder="1" applyAlignment="1">
      <alignment horizontal="right" vertical="center" wrapText="1"/>
    </xf>
    <xf numFmtId="4" fontId="28" fillId="9" borderId="3" xfId="0" applyNumberFormat="1" applyFont="1" applyFill="1" applyBorder="1" applyAlignment="1">
      <alignment horizontal="right" vertical="center" wrapText="1"/>
    </xf>
    <xf numFmtId="4" fontId="23" fillId="9" borderId="3" xfId="0" applyNumberFormat="1" applyFont="1" applyFill="1" applyBorder="1" applyAlignment="1">
      <alignment horizontal="center" vertical="center" wrapText="1"/>
    </xf>
    <xf numFmtId="0" fontId="28" fillId="7" borderId="3" xfId="0" applyFont="1" applyFill="1" applyBorder="1" applyAlignment="1">
      <alignment horizontal="left" vertical="center" wrapText="1"/>
    </xf>
    <xf numFmtId="3" fontId="28" fillId="3" borderId="3" xfId="0" applyNumberFormat="1" applyFont="1" applyFill="1" applyBorder="1" applyAlignment="1">
      <alignment horizontal="right"/>
    </xf>
    <xf numFmtId="0" fontId="37" fillId="10" borderId="3" xfId="0" applyFont="1" applyFill="1" applyBorder="1" applyAlignment="1">
      <alignment horizontal="left" vertical="center" wrapText="1"/>
    </xf>
    <xf numFmtId="3" fontId="23" fillId="10" borderId="3" xfId="0" applyNumberFormat="1" applyFont="1" applyFill="1" applyBorder="1" applyAlignment="1">
      <alignment horizontal="right"/>
    </xf>
    <xf numFmtId="4" fontId="28" fillId="10" borderId="3" xfId="0" applyNumberFormat="1" applyFont="1" applyFill="1" applyBorder="1" applyAlignment="1">
      <alignment horizontal="right"/>
    </xf>
    <xf numFmtId="0" fontId="23" fillId="8" borderId="3" xfId="0" applyFont="1" applyFill="1" applyBorder="1" applyAlignment="1">
      <alignment horizontal="left" vertical="center" wrapText="1"/>
    </xf>
    <xf numFmtId="3" fontId="23" fillId="8" borderId="3" xfId="0" applyNumberFormat="1" applyFont="1" applyFill="1" applyBorder="1" applyAlignment="1">
      <alignment horizontal="right"/>
    </xf>
    <xf numFmtId="4" fontId="23" fillId="8" borderId="3" xfId="0" applyNumberFormat="1" applyFont="1" applyFill="1" applyBorder="1" applyAlignment="1">
      <alignment horizontal="right"/>
    </xf>
    <xf numFmtId="0" fontId="23" fillId="4" borderId="4" xfId="0" applyFont="1" applyFill="1" applyBorder="1" applyAlignment="1">
      <alignment horizontal="left" vertical="center" wrapText="1"/>
    </xf>
    <xf numFmtId="4" fontId="23" fillId="4" borderId="3" xfId="0" applyNumberFormat="1" applyFont="1" applyFill="1" applyBorder="1" applyAlignment="1">
      <alignment horizontal="right"/>
    </xf>
    <xf numFmtId="0" fontId="23" fillId="5" borderId="1" xfId="0" applyFont="1" applyFill="1" applyBorder="1" applyAlignment="1">
      <alignment horizontal="left" vertical="center" wrapText="1"/>
    </xf>
    <xf numFmtId="0" fontId="23" fillId="5" borderId="2" xfId="0" applyFont="1" applyFill="1" applyBorder="1" applyAlignment="1">
      <alignment horizontal="left" vertical="center" wrapText="1"/>
    </xf>
    <xf numFmtId="0" fontId="23" fillId="5" borderId="4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3" fillId="7" borderId="10" xfId="0" applyFont="1" applyFill="1" applyBorder="1" applyAlignment="1">
      <alignment horizontal="left" vertical="center" wrapText="1"/>
    </xf>
    <xf numFmtId="0" fontId="23" fillId="7" borderId="0" xfId="0" applyFont="1" applyFill="1" applyAlignment="1">
      <alignment horizontal="left" vertical="center" wrapText="1"/>
    </xf>
    <xf numFmtId="0" fontId="23" fillId="7" borderId="11" xfId="0" applyFont="1" applyFill="1" applyBorder="1" applyAlignment="1">
      <alignment horizontal="left" vertical="center" wrapText="1"/>
    </xf>
    <xf numFmtId="0" fontId="23" fillId="7" borderId="4" xfId="0" applyFont="1" applyFill="1" applyBorder="1" applyAlignment="1">
      <alignment horizontal="left" vertical="center" wrapText="1"/>
    </xf>
    <xf numFmtId="3" fontId="23" fillId="7" borderId="3" xfId="0" applyNumberFormat="1" applyFont="1" applyFill="1" applyBorder="1" applyAlignment="1">
      <alignment horizontal="right"/>
    </xf>
    <xf numFmtId="0" fontId="23" fillId="2" borderId="10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center" wrapText="1"/>
    </xf>
    <xf numFmtId="0" fontId="23" fillId="2" borderId="11" xfId="0" applyFont="1" applyFill="1" applyBorder="1" applyAlignment="1">
      <alignment horizontal="left" vertical="center" wrapText="1"/>
    </xf>
    <xf numFmtId="0" fontId="32" fillId="10" borderId="9" xfId="0" applyFont="1" applyFill="1" applyBorder="1" applyAlignment="1">
      <alignment horizontal="left" vertical="center" indent="1"/>
    </xf>
    <xf numFmtId="0" fontId="32" fillId="10" borderId="9" xfId="0" applyFont="1" applyFill="1" applyBorder="1" applyAlignment="1">
      <alignment horizontal="left" vertical="center" wrapText="1" indent="1"/>
    </xf>
    <xf numFmtId="0" fontId="32" fillId="10" borderId="3" xfId="0" applyFont="1" applyFill="1" applyBorder="1" applyAlignment="1">
      <alignment horizontal="left" vertical="center" wrapText="1"/>
    </xf>
    <xf numFmtId="3" fontId="32" fillId="10" borderId="3" xfId="0" applyNumberFormat="1" applyFont="1" applyFill="1" applyBorder="1" applyAlignment="1">
      <alignment horizontal="right"/>
    </xf>
    <xf numFmtId="4" fontId="27" fillId="10" borderId="3" xfId="0" applyNumberFormat="1" applyFont="1" applyFill="1" applyBorder="1" applyAlignment="1">
      <alignment horizontal="right"/>
    </xf>
    <xf numFmtId="0" fontId="23" fillId="8" borderId="1" xfId="0" applyFont="1" applyFill="1" applyBorder="1" applyAlignment="1">
      <alignment horizontal="left" vertical="center"/>
    </xf>
    <xf numFmtId="0" fontId="23" fillId="8" borderId="2" xfId="0" applyFont="1" applyFill="1" applyBorder="1" applyAlignment="1">
      <alignment horizontal="left" vertical="center" wrapText="1"/>
    </xf>
    <xf numFmtId="0" fontId="23" fillId="8" borderId="4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23" fillId="10" borderId="3" xfId="0" applyFont="1" applyFill="1" applyBorder="1" applyAlignment="1">
      <alignment horizontal="left" vertical="center" wrapText="1"/>
    </xf>
    <xf numFmtId="0" fontId="23" fillId="5" borderId="6" xfId="0" applyFont="1" applyFill="1" applyBorder="1" applyAlignment="1">
      <alignment horizontal="left" vertical="center" wrapText="1" indent="1"/>
    </xf>
    <xf numFmtId="0" fontId="23" fillId="5" borderId="7" xfId="0" applyFont="1" applyFill="1" applyBorder="1" applyAlignment="1">
      <alignment horizontal="left" vertical="center" wrapText="1" indent="1"/>
    </xf>
    <xf numFmtId="0" fontId="23" fillId="5" borderId="8" xfId="0" applyFont="1" applyFill="1" applyBorder="1" applyAlignment="1">
      <alignment horizontal="left" vertical="center" wrapText="1" indent="1"/>
    </xf>
    <xf numFmtId="0" fontId="23" fillId="2" borderId="6" xfId="0" applyFont="1" applyFill="1" applyBorder="1" applyAlignment="1">
      <alignment horizontal="left" vertical="center" wrapText="1" indent="1"/>
    </xf>
    <xf numFmtId="0" fontId="23" fillId="2" borderId="7" xfId="0" applyFont="1" applyFill="1" applyBorder="1" applyAlignment="1">
      <alignment horizontal="left" vertical="center" wrapText="1" indent="1"/>
    </xf>
    <xf numFmtId="0" fontId="23" fillId="2" borderId="8" xfId="0" applyFont="1" applyFill="1" applyBorder="1" applyAlignment="1">
      <alignment horizontal="left" vertical="center" wrapText="1" indent="1"/>
    </xf>
    <xf numFmtId="0" fontId="23" fillId="5" borderId="1" xfId="0" applyFont="1" applyFill="1" applyBorder="1" applyAlignment="1">
      <alignment horizontal="left" vertical="center" wrapText="1" indent="1"/>
    </xf>
    <xf numFmtId="0" fontId="23" fillId="5" borderId="2" xfId="0" applyFont="1" applyFill="1" applyBorder="1" applyAlignment="1">
      <alignment horizontal="left" vertical="center" wrapText="1" indent="1"/>
    </xf>
    <xf numFmtId="0" fontId="23" fillId="5" borderId="4" xfId="0" applyFont="1" applyFill="1" applyBorder="1" applyAlignment="1">
      <alignment horizontal="left" vertical="center" wrapText="1" indent="1"/>
    </xf>
    <xf numFmtId="0" fontId="23" fillId="2" borderId="10" xfId="0" applyFont="1" applyFill="1" applyBorder="1" applyAlignment="1">
      <alignment horizontal="left" vertical="center" wrapText="1" indent="1"/>
    </xf>
    <xf numFmtId="0" fontId="23" fillId="2" borderId="0" xfId="0" applyFont="1" applyFill="1" applyAlignment="1">
      <alignment horizontal="left" vertical="center" wrapText="1" indent="1"/>
    </xf>
    <xf numFmtId="0" fontId="23" fillId="2" borderId="11" xfId="0" applyFont="1" applyFill="1" applyBorder="1" applyAlignment="1">
      <alignment horizontal="left" vertical="center" wrapText="1" indent="1"/>
    </xf>
    <xf numFmtId="0" fontId="23" fillId="2" borderId="6" xfId="0" applyFont="1" applyFill="1" applyBorder="1" applyAlignment="1">
      <alignment vertical="center" wrapText="1"/>
    </xf>
    <xf numFmtId="0" fontId="30" fillId="5" borderId="6" xfId="0" applyFont="1" applyFill="1" applyBorder="1" applyAlignment="1">
      <alignment horizontal="left" vertical="center" wrapText="1" indent="1"/>
    </xf>
    <xf numFmtId="0" fontId="30" fillId="5" borderId="7" xfId="0" applyFont="1" applyFill="1" applyBorder="1" applyAlignment="1">
      <alignment horizontal="left" vertical="center" wrapText="1" indent="1"/>
    </xf>
    <xf numFmtId="0" fontId="30" fillId="5" borderId="8" xfId="0" applyFont="1" applyFill="1" applyBorder="1" applyAlignment="1">
      <alignment horizontal="left" vertical="center" wrapText="1" indent="1"/>
    </xf>
    <xf numFmtId="0" fontId="30" fillId="5" borderId="4" xfId="0" applyFont="1" applyFill="1" applyBorder="1" applyAlignment="1">
      <alignment horizontal="left" vertical="center" wrapText="1"/>
    </xf>
    <xf numFmtId="3" fontId="30" fillId="5" borderId="3" xfId="0" applyNumberFormat="1" applyFont="1" applyFill="1" applyBorder="1" applyAlignment="1">
      <alignment horizontal="right"/>
    </xf>
    <xf numFmtId="4" fontId="30" fillId="5" borderId="3" xfId="0" applyNumberFormat="1" applyFont="1" applyFill="1" applyBorder="1" applyAlignment="1">
      <alignment horizontal="right"/>
    </xf>
    <xf numFmtId="0" fontId="30" fillId="2" borderId="6" xfId="0" applyFont="1" applyFill="1" applyBorder="1" applyAlignment="1">
      <alignment horizontal="left" vertical="center" wrapText="1" indent="1"/>
    </xf>
    <xf numFmtId="0" fontId="30" fillId="2" borderId="7" xfId="0" applyFont="1" applyFill="1" applyBorder="1" applyAlignment="1">
      <alignment horizontal="left" vertical="center" wrapText="1" indent="1"/>
    </xf>
    <xf numFmtId="0" fontId="30" fillId="2" borderId="8" xfId="0" applyFont="1" applyFill="1" applyBorder="1" applyAlignment="1">
      <alignment horizontal="left" vertical="center" wrapText="1" indent="1"/>
    </xf>
    <xf numFmtId="3" fontId="30" fillId="2" borderId="3" xfId="0" applyNumberFormat="1" applyFont="1" applyFill="1" applyBorder="1" applyAlignment="1">
      <alignment horizontal="right"/>
    </xf>
    <xf numFmtId="4" fontId="30" fillId="2" borderId="3" xfId="0" applyNumberFormat="1" applyFont="1" applyFill="1" applyBorder="1" applyAlignment="1">
      <alignment horizontal="right"/>
    </xf>
    <xf numFmtId="0" fontId="23" fillId="4" borderId="1" xfId="0" applyFont="1" applyFill="1" applyBorder="1" applyAlignment="1">
      <alignment horizontal="left" vertical="center" wrapText="1" indent="1"/>
    </xf>
    <xf numFmtId="0" fontId="23" fillId="4" borderId="2" xfId="0" applyFont="1" applyFill="1" applyBorder="1" applyAlignment="1">
      <alignment horizontal="left" vertical="center" wrapText="1" indent="1"/>
    </xf>
    <xf numFmtId="0" fontId="23" fillId="4" borderId="4" xfId="0" applyFont="1" applyFill="1" applyBorder="1" applyAlignment="1">
      <alignment horizontal="left" vertical="center" wrapText="1" indent="1"/>
    </xf>
    <xf numFmtId="0" fontId="23" fillId="5" borderId="12" xfId="0" applyFont="1" applyFill="1" applyBorder="1" applyAlignment="1">
      <alignment horizontal="left" vertical="center" wrapText="1" indent="1"/>
    </xf>
    <xf numFmtId="0" fontId="23" fillId="5" borderId="5" xfId="0" applyFont="1" applyFill="1" applyBorder="1" applyAlignment="1">
      <alignment horizontal="left" vertical="center" wrapText="1" indent="1"/>
    </xf>
    <xf numFmtId="0" fontId="23" fillId="5" borderId="13" xfId="0" applyFont="1" applyFill="1" applyBorder="1" applyAlignment="1">
      <alignment horizontal="left" vertical="center" wrapText="1" indent="1"/>
    </xf>
    <xf numFmtId="0" fontId="23" fillId="2" borderId="12" xfId="0" applyFont="1" applyFill="1" applyBorder="1" applyAlignment="1">
      <alignment horizontal="left" vertical="center" wrapText="1" indent="1"/>
    </xf>
    <xf numFmtId="0" fontId="23" fillId="2" borderId="5" xfId="0" applyFont="1" applyFill="1" applyBorder="1" applyAlignment="1">
      <alignment horizontal="left" vertical="center" wrapText="1" indent="1"/>
    </xf>
    <xf numFmtId="0" fontId="23" fillId="2" borderId="13" xfId="0" applyFont="1" applyFill="1" applyBorder="1" applyAlignment="1">
      <alignment horizontal="left" vertical="center" wrapText="1" indent="1"/>
    </xf>
    <xf numFmtId="4" fontId="23" fillId="10" borderId="3" xfId="0" applyNumberFormat="1" applyFont="1" applyFill="1" applyBorder="1" applyAlignment="1">
      <alignment horizontal="right"/>
    </xf>
    <xf numFmtId="0" fontId="23" fillId="2" borderId="2" xfId="0" applyFont="1" applyFill="1" applyBorder="1" applyAlignment="1">
      <alignment horizontal="left" vertical="center" wrapText="1" indent="1"/>
    </xf>
    <xf numFmtId="0" fontId="23" fillId="2" borderId="4" xfId="0" applyFont="1" applyFill="1" applyBorder="1" applyAlignment="1">
      <alignment horizontal="left" vertical="center" wrapText="1" indent="1"/>
    </xf>
    <xf numFmtId="0" fontId="23" fillId="5" borderId="2" xfId="0" applyFont="1" applyFill="1" applyBorder="1" applyAlignment="1">
      <alignment vertical="center" wrapText="1"/>
    </xf>
    <xf numFmtId="0" fontId="23" fillId="5" borderId="4" xfId="0" applyFont="1" applyFill="1" applyBorder="1" applyAlignment="1">
      <alignment vertical="center" wrapText="1"/>
    </xf>
    <xf numFmtId="0" fontId="23" fillId="5" borderId="3" xfId="0" applyFont="1" applyFill="1" applyBorder="1" applyAlignment="1">
      <alignment vertical="center" wrapText="1"/>
    </xf>
    <xf numFmtId="3" fontId="23" fillId="5" borderId="3" xfId="0" applyNumberFormat="1" applyFont="1" applyFill="1" applyBorder="1"/>
    <xf numFmtId="4" fontId="23" fillId="5" borderId="3" xfId="0" applyNumberFormat="1" applyFont="1" applyFill="1" applyBorder="1"/>
    <xf numFmtId="4" fontId="23" fillId="4" borderId="4" xfId="0" applyNumberFormat="1" applyFont="1" applyFill="1" applyBorder="1" applyAlignment="1">
      <alignment horizontal="right" vertical="center" wrapText="1"/>
    </xf>
    <xf numFmtId="0" fontId="23" fillId="2" borderId="6" xfId="0" applyFont="1" applyFill="1" applyBorder="1" applyAlignment="1">
      <alignment horizontal="left" vertical="center" wrapText="1"/>
    </xf>
    <xf numFmtId="0" fontId="23" fillId="8" borderId="6" xfId="0" applyFont="1" applyFill="1" applyBorder="1" applyAlignment="1">
      <alignment horizontal="left" vertical="center" wrapText="1"/>
    </xf>
    <xf numFmtId="0" fontId="23" fillId="8" borderId="7" xfId="0" applyFont="1" applyFill="1" applyBorder="1" applyAlignment="1">
      <alignment horizontal="left" vertical="center" wrapText="1" indent="1"/>
    </xf>
    <xf numFmtId="0" fontId="23" fillId="8" borderId="8" xfId="0" applyFont="1" applyFill="1" applyBorder="1" applyAlignment="1">
      <alignment horizontal="left" vertical="center" wrapText="1" indent="1"/>
    </xf>
    <xf numFmtId="0" fontId="23" fillId="2" borderId="12" xfId="0" applyFont="1" applyFill="1" applyBorder="1" applyAlignment="1">
      <alignment horizontal="left" vertical="center" wrapText="1"/>
    </xf>
    <xf numFmtId="0" fontId="30" fillId="8" borderId="3" xfId="0" applyFont="1" applyFill="1" applyBorder="1" applyAlignment="1">
      <alignment vertical="center" wrapText="1"/>
    </xf>
    <xf numFmtId="0" fontId="30" fillId="4" borderId="3" xfId="0" applyFont="1" applyFill="1" applyBorder="1" applyAlignment="1">
      <alignment vertical="center" wrapText="1"/>
    </xf>
    <xf numFmtId="0" fontId="23" fillId="8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 indent="1"/>
    </xf>
    <xf numFmtId="0" fontId="29" fillId="7" borderId="3" xfId="0" applyFont="1" applyFill="1" applyBorder="1" applyAlignment="1">
      <alignment vertical="center" wrapText="1"/>
    </xf>
    <xf numFmtId="0" fontId="29" fillId="3" borderId="3" xfId="0" applyFont="1" applyFill="1" applyBorder="1" applyAlignment="1">
      <alignment vertical="center" wrapText="1"/>
    </xf>
    <xf numFmtId="0" fontId="30" fillId="10" borderId="3" xfId="0" applyFont="1" applyFill="1" applyBorder="1" applyAlignment="1">
      <alignment vertical="center" wrapText="1"/>
    </xf>
    <xf numFmtId="0" fontId="28" fillId="8" borderId="1" xfId="0" applyFont="1" applyFill="1" applyBorder="1" applyAlignment="1">
      <alignment horizontal="left" vertical="center" wrapText="1" indent="1"/>
    </xf>
    <xf numFmtId="0" fontId="23" fillId="8" borderId="2" xfId="0" applyFont="1" applyFill="1" applyBorder="1" applyAlignment="1">
      <alignment horizontal="left" vertical="center" wrapText="1" indent="1"/>
    </xf>
    <xf numFmtId="0" fontId="23" fillId="8" borderId="4" xfId="0" applyFont="1" applyFill="1" applyBorder="1" applyAlignment="1">
      <alignment horizontal="left" vertical="center" wrapText="1" indent="1"/>
    </xf>
    <xf numFmtId="0" fontId="30" fillId="8" borderId="4" xfId="0" applyFont="1" applyFill="1" applyBorder="1" applyAlignment="1">
      <alignment vertical="center" wrapText="1"/>
    </xf>
    <xf numFmtId="0" fontId="30" fillId="4" borderId="3" xfId="0" quotePrefix="1" applyFont="1" applyFill="1" applyBorder="1" applyAlignment="1">
      <alignment horizontal="left" vertical="center" wrapText="1"/>
    </xf>
    <xf numFmtId="0" fontId="29" fillId="3" borderId="3" xfId="0" quotePrefix="1" applyFont="1" applyFill="1" applyBorder="1" applyAlignment="1">
      <alignment horizontal="left" vertical="center" wrapText="1"/>
    </xf>
    <xf numFmtId="0" fontId="29" fillId="10" borderId="3" xfId="0" applyFont="1" applyFill="1" applyBorder="1" applyAlignment="1">
      <alignment vertical="center" wrapText="1"/>
    </xf>
    <xf numFmtId="0" fontId="30" fillId="5" borderId="1" xfId="0" applyFont="1" applyFill="1" applyBorder="1" applyAlignment="1">
      <alignment horizontal="left" vertical="center" wrapText="1" indent="1"/>
    </xf>
    <xf numFmtId="0" fontId="30" fillId="5" borderId="2" xfId="0" applyFont="1" applyFill="1" applyBorder="1" applyAlignment="1">
      <alignment horizontal="left" vertical="center" wrapText="1" indent="1"/>
    </xf>
    <xf numFmtId="0" fontId="30" fillId="5" borderId="4" xfId="0" applyFont="1" applyFill="1" applyBorder="1" applyAlignment="1">
      <alignment horizontal="left" vertical="center" wrapText="1" indent="1"/>
    </xf>
    <xf numFmtId="0" fontId="23" fillId="8" borderId="6" xfId="0" applyFont="1" applyFill="1" applyBorder="1" applyAlignment="1">
      <alignment horizontal="left" vertical="center" wrapText="1" indent="1"/>
    </xf>
    <xf numFmtId="0" fontId="30" fillId="4" borderId="4" xfId="0" applyFont="1" applyFill="1" applyBorder="1" applyAlignment="1">
      <alignment vertical="center" wrapText="1"/>
    </xf>
    <xf numFmtId="0" fontId="30" fillId="5" borderId="4" xfId="0" applyFont="1" applyFill="1" applyBorder="1" applyAlignment="1">
      <alignment vertical="center" wrapText="1"/>
    </xf>
    <xf numFmtId="0" fontId="30" fillId="2" borderId="4" xfId="0" applyFont="1" applyFill="1" applyBorder="1" applyAlignment="1">
      <alignment vertical="center" wrapText="1"/>
    </xf>
    <xf numFmtId="0" fontId="28" fillId="7" borderId="12" xfId="0" applyFont="1" applyFill="1" applyBorder="1" applyAlignment="1">
      <alignment horizontal="left" vertical="center" wrapText="1" indent="1"/>
    </xf>
    <xf numFmtId="0" fontId="28" fillId="7" borderId="5" xfId="0" applyFont="1" applyFill="1" applyBorder="1" applyAlignment="1">
      <alignment horizontal="left" vertical="center" wrapText="1" indent="1"/>
    </xf>
    <xf numFmtId="0" fontId="28" fillId="7" borderId="13" xfId="0" applyFont="1" applyFill="1" applyBorder="1" applyAlignment="1">
      <alignment horizontal="left" vertical="center" wrapText="1" indent="1"/>
    </xf>
    <xf numFmtId="0" fontId="29" fillId="7" borderId="4" xfId="0" applyFont="1" applyFill="1" applyBorder="1" applyAlignment="1">
      <alignment vertical="center" wrapText="1"/>
    </xf>
    <xf numFmtId="0" fontId="23" fillId="4" borderId="6" xfId="0" applyFont="1" applyFill="1" applyBorder="1" applyAlignment="1">
      <alignment horizontal="left" vertical="center" wrapText="1" indent="1"/>
    </xf>
    <xf numFmtId="0" fontId="23" fillId="4" borderId="7" xfId="0" applyFont="1" applyFill="1" applyBorder="1" applyAlignment="1">
      <alignment horizontal="left" vertical="center" wrapText="1" indent="1"/>
    </xf>
    <xf numFmtId="0" fontId="23" fillId="4" borderId="8" xfId="0" applyFont="1" applyFill="1" applyBorder="1" applyAlignment="1">
      <alignment horizontal="left" vertical="center" wrapText="1" indent="1"/>
    </xf>
    <xf numFmtId="3" fontId="31" fillId="0" borderId="0" xfId="0" applyNumberFormat="1" applyFont="1"/>
    <xf numFmtId="0" fontId="23" fillId="8" borderId="1" xfId="0" applyFont="1" applyFill="1" applyBorder="1" applyAlignment="1">
      <alignment horizontal="left" vertical="center" wrapText="1" indent="1"/>
    </xf>
    <xf numFmtId="0" fontId="23" fillId="4" borderId="12" xfId="0" applyFont="1" applyFill="1" applyBorder="1" applyAlignment="1">
      <alignment horizontal="left" vertical="center" wrapText="1" indent="1"/>
    </xf>
    <xf numFmtId="0" fontId="23" fillId="4" borderId="5" xfId="0" applyFont="1" applyFill="1" applyBorder="1" applyAlignment="1">
      <alignment horizontal="left" vertical="center" wrapText="1" indent="1"/>
    </xf>
    <xf numFmtId="0" fontId="23" fillId="4" borderId="13" xfId="0" applyFont="1" applyFill="1" applyBorder="1" applyAlignment="1">
      <alignment horizontal="left" vertical="center" wrapText="1" indent="1"/>
    </xf>
    <xf numFmtId="0" fontId="29" fillId="8" borderId="3" xfId="0" applyFont="1" applyFill="1" applyBorder="1" applyAlignment="1">
      <alignment vertical="center" wrapText="1"/>
    </xf>
    <xf numFmtId="3" fontId="28" fillId="8" borderId="3" xfId="0" applyNumberFormat="1" applyFont="1" applyFill="1" applyBorder="1" applyAlignment="1">
      <alignment horizontal="right"/>
    </xf>
    <xf numFmtId="4" fontId="28" fillId="8" borderId="3" xfId="0" applyNumberFormat="1" applyFont="1" applyFill="1" applyBorder="1" applyAlignment="1">
      <alignment horizontal="right"/>
    </xf>
    <xf numFmtId="0" fontId="30" fillId="2" borderId="8" xfId="0" applyFont="1" applyFill="1" applyBorder="1" applyAlignment="1">
      <alignment vertical="center" wrapText="1"/>
    </xf>
    <xf numFmtId="3" fontId="23" fillId="5" borderId="4" xfId="0" applyNumberFormat="1" applyFont="1" applyFill="1" applyBorder="1" applyAlignment="1">
      <alignment horizontal="right"/>
    </xf>
    <xf numFmtId="4" fontId="23" fillId="5" borderId="4" xfId="0" applyNumberFormat="1" applyFont="1" applyFill="1" applyBorder="1" applyAlignment="1">
      <alignment horizontal="right"/>
    </xf>
    <xf numFmtId="0" fontId="30" fillId="2" borderId="13" xfId="0" applyFont="1" applyFill="1" applyBorder="1" applyAlignment="1">
      <alignment vertical="center" wrapText="1"/>
    </xf>
    <xf numFmtId="0" fontId="28" fillId="11" borderId="12" xfId="0" applyFont="1" applyFill="1" applyBorder="1" applyAlignment="1">
      <alignment horizontal="left" vertical="center" wrapText="1" indent="1"/>
    </xf>
    <xf numFmtId="0" fontId="28" fillId="11" borderId="5" xfId="0" applyFont="1" applyFill="1" applyBorder="1" applyAlignment="1">
      <alignment horizontal="left" vertical="center" wrapText="1" indent="1"/>
    </xf>
    <xf numFmtId="0" fontId="28" fillId="11" borderId="13" xfId="0" applyFont="1" applyFill="1" applyBorder="1" applyAlignment="1">
      <alignment horizontal="left" vertical="center" wrapText="1" indent="1"/>
    </xf>
    <xf numFmtId="0" fontId="29" fillId="11" borderId="13" xfId="0" applyFont="1" applyFill="1" applyBorder="1" applyAlignment="1">
      <alignment vertical="center" wrapText="1"/>
    </xf>
    <xf numFmtId="3" fontId="28" fillId="11" borderId="3" xfId="0" applyNumberFormat="1" applyFont="1" applyFill="1" applyBorder="1" applyAlignment="1">
      <alignment horizontal="right"/>
    </xf>
    <xf numFmtId="4" fontId="28" fillId="11" borderId="3" xfId="0" applyNumberFormat="1" applyFont="1" applyFill="1" applyBorder="1" applyAlignment="1">
      <alignment horizontal="right"/>
    </xf>
    <xf numFmtId="0" fontId="29" fillId="11" borderId="3" xfId="0" applyFont="1" applyFill="1" applyBorder="1" applyAlignment="1">
      <alignment vertical="center" wrapText="1"/>
    </xf>
    <xf numFmtId="3" fontId="31" fillId="5" borderId="3" xfId="0" applyNumberFormat="1" applyFont="1" applyFill="1" applyBorder="1"/>
    <xf numFmtId="4" fontId="31" fillId="5" borderId="3" xfId="0" applyNumberFormat="1" applyFont="1" applyFill="1" applyBorder="1"/>
    <xf numFmtId="3" fontId="28" fillId="10" borderId="3" xfId="0" applyNumberFormat="1" applyFont="1" applyFill="1" applyBorder="1" applyAlignment="1">
      <alignment horizontal="right"/>
    </xf>
    <xf numFmtId="0" fontId="23" fillId="10" borderId="1" xfId="0" applyFont="1" applyFill="1" applyBorder="1" applyAlignment="1">
      <alignment horizontal="left" vertical="center" wrapText="1" indent="1"/>
    </xf>
    <xf numFmtId="0" fontId="23" fillId="10" borderId="2" xfId="0" applyFont="1" applyFill="1" applyBorder="1" applyAlignment="1">
      <alignment horizontal="left" vertical="center" wrapText="1" indent="1"/>
    </xf>
    <xf numFmtId="0" fontId="28" fillId="10" borderId="4" xfId="0" applyFont="1" applyFill="1" applyBorder="1" applyAlignment="1">
      <alignment horizontal="left" vertical="center" wrapText="1" indent="1"/>
    </xf>
    <xf numFmtId="0" fontId="30" fillId="10" borderId="4" xfId="0" applyFont="1" applyFill="1" applyBorder="1" applyAlignment="1">
      <alignment vertical="center" wrapText="1"/>
    </xf>
    <xf numFmtId="4" fontId="28" fillId="2" borderId="3" xfId="0" applyNumberFormat="1" applyFont="1" applyFill="1" applyBorder="1" applyAlignment="1">
      <alignment horizontal="right" vertical="center" wrapText="1"/>
    </xf>
    <xf numFmtId="0" fontId="32" fillId="5" borderId="3" xfId="0" applyFont="1" applyFill="1" applyBorder="1"/>
    <xf numFmtId="0" fontId="23" fillId="5" borderId="3" xfId="0" applyFont="1" applyFill="1" applyBorder="1" applyAlignment="1">
      <alignment horizontal="center" vertical="center" wrapText="1"/>
    </xf>
    <xf numFmtId="4" fontId="26" fillId="8" borderId="3" xfId="0" applyNumberFormat="1" applyFont="1" applyFill="1" applyBorder="1"/>
    <xf numFmtId="4" fontId="31" fillId="8" borderId="3" xfId="0" applyNumberFormat="1" applyFont="1" applyFill="1" applyBorder="1"/>
    <xf numFmtId="4" fontId="33" fillId="7" borderId="3" xfId="0" applyNumberFormat="1" applyFont="1" applyFill="1" applyBorder="1" applyAlignment="1">
      <alignment horizontal="right"/>
    </xf>
    <xf numFmtId="3" fontId="33" fillId="7" borderId="3" xfId="0" applyNumberFormat="1" applyFont="1" applyFill="1" applyBorder="1" applyAlignment="1">
      <alignment horizontal="right"/>
    </xf>
    <xf numFmtId="4" fontId="26" fillId="3" borderId="3" xfId="0" applyNumberFormat="1" applyFont="1" applyFill="1" applyBorder="1" applyAlignment="1">
      <alignment horizontal="right"/>
    </xf>
    <xf numFmtId="4" fontId="33" fillId="4" borderId="3" xfId="0" applyNumberFormat="1" applyFont="1" applyFill="1" applyBorder="1" applyAlignment="1">
      <alignment horizontal="right"/>
    </xf>
    <xf numFmtId="4" fontId="34" fillId="5" borderId="3" xfId="0" applyNumberFormat="1" applyFont="1" applyFill="1" applyBorder="1" applyAlignment="1">
      <alignment horizontal="right"/>
    </xf>
    <xf numFmtId="3" fontId="34" fillId="5" borderId="3" xfId="0" applyNumberFormat="1" applyFont="1" applyFill="1" applyBorder="1" applyAlignment="1">
      <alignment horizontal="right"/>
    </xf>
    <xf numFmtId="4" fontId="34" fillId="2" borderId="3" xfId="0" applyNumberFormat="1" applyFont="1" applyFill="1" applyBorder="1" applyAlignment="1">
      <alignment horizontal="right"/>
    </xf>
    <xf numFmtId="3" fontId="34" fillId="2" borderId="3" xfId="0" applyNumberFormat="1" applyFont="1" applyFill="1" applyBorder="1" applyAlignment="1">
      <alignment horizontal="right"/>
    </xf>
    <xf numFmtId="4" fontId="33" fillId="5" borderId="3" xfId="0" applyNumberFormat="1" applyFont="1" applyFill="1" applyBorder="1" applyAlignment="1">
      <alignment horizontal="right"/>
    </xf>
    <xf numFmtId="4" fontId="33" fillId="2" borderId="3" xfId="0" applyNumberFormat="1" applyFont="1" applyFill="1" applyBorder="1" applyAlignment="1">
      <alignment horizontal="right"/>
    </xf>
    <xf numFmtId="2" fontId="33" fillId="5" borderId="3" xfId="0" applyNumberFormat="1" applyFont="1" applyFill="1" applyBorder="1" applyAlignment="1">
      <alignment horizontal="right"/>
    </xf>
    <xf numFmtId="2" fontId="34" fillId="2" borderId="3" xfId="0" applyNumberFormat="1" applyFont="1" applyFill="1" applyBorder="1" applyAlignment="1">
      <alignment horizontal="right"/>
    </xf>
    <xf numFmtId="2" fontId="33" fillId="4" borderId="3" xfId="0" applyNumberFormat="1" applyFont="1" applyFill="1" applyBorder="1" applyAlignment="1">
      <alignment horizontal="right"/>
    </xf>
    <xf numFmtId="2" fontId="34" fillId="5" borderId="3" xfId="0" applyNumberFormat="1" applyFont="1" applyFill="1" applyBorder="1" applyAlignment="1">
      <alignment horizontal="right"/>
    </xf>
    <xf numFmtId="4" fontId="34" fillId="2" borderId="3" xfId="0" applyNumberFormat="1" applyFont="1" applyFill="1" applyBorder="1" applyAlignment="1">
      <alignment horizontal="right" wrapText="1"/>
    </xf>
    <xf numFmtId="4" fontId="34" fillId="2" borderId="3" xfId="0" applyNumberFormat="1" applyFont="1" applyFill="1" applyBorder="1" applyAlignment="1">
      <alignment horizontal="right" vertical="center" wrapText="1"/>
    </xf>
    <xf numFmtId="2" fontId="34" fillId="2" borderId="3" xfId="0" applyNumberFormat="1" applyFont="1" applyFill="1" applyBorder="1" applyAlignment="1">
      <alignment horizontal="right" vertical="center" wrapText="1"/>
    </xf>
    <xf numFmtId="3" fontId="34" fillId="2" borderId="3" xfId="0" applyNumberFormat="1" applyFont="1" applyFill="1" applyBorder="1" applyAlignment="1">
      <alignment horizontal="center" vertical="center" wrapText="1"/>
    </xf>
    <xf numFmtId="4" fontId="33" fillId="3" borderId="3" xfId="0" applyNumberFormat="1" applyFont="1" applyFill="1" applyBorder="1" applyAlignment="1">
      <alignment horizontal="right" vertical="center" wrapText="1"/>
    </xf>
    <xf numFmtId="4" fontId="34" fillId="4" borderId="3" xfId="0" applyNumberFormat="1" applyFont="1" applyFill="1" applyBorder="1" applyAlignment="1">
      <alignment horizontal="right" vertical="center" wrapText="1"/>
    </xf>
    <xf numFmtId="4" fontId="38" fillId="7" borderId="3" xfId="0" applyNumberFormat="1" applyFont="1" applyFill="1" applyBorder="1" applyAlignment="1">
      <alignment horizontal="right"/>
    </xf>
    <xf numFmtId="4" fontId="33" fillId="3" borderId="3" xfId="0" applyNumberFormat="1" applyFont="1" applyFill="1" applyBorder="1" applyAlignment="1">
      <alignment horizontal="right"/>
    </xf>
    <xf numFmtId="4" fontId="41" fillId="2" borderId="3" xfId="0" applyNumberFormat="1" applyFont="1" applyFill="1" applyBorder="1" applyAlignment="1">
      <alignment horizontal="right"/>
    </xf>
    <xf numFmtId="0" fontId="0" fillId="2" borderId="3" xfId="0" applyFill="1" applyBorder="1"/>
    <xf numFmtId="0" fontId="23" fillId="0" borderId="1" xfId="0" applyFont="1" applyFill="1" applyBorder="1" applyAlignment="1">
      <alignment horizontal="left" vertical="center" wrapText="1" indent="1"/>
    </xf>
    <xf numFmtId="0" fontId="23" fillId="0" borderId="2" xfId="0" applyFont="1" applyFill="1" applyBorder="1" applyAlignment="1">
      <alignment horizontal="left" vertical="center" wrapText="1" indent="1"/>
    </xf>
    <xf numFmtId="0" fontId="23" fillId="0" borderId="4" xfId="0" applyFont="1" applyFill="1" applyBorder="1" applyAlignment="1">
      <alignment horizontal="left" vertical="center" wrapText="1" indent="1"/>
    </xf>
    <xf numFmtId="0" fontId="30" fillId="0" borderId="3" xfId="0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horizontal="right"/>
    </xf>
    <xf numFmtId="0" fontId="0" fillId="2" borderId="3" xfId="0" applyFill="1" applyBorder="1" applyAlignment="1">
      <alignment horizontal="left"/>
    </xf>
    <xf numFmtId="4" fontId="30" fillId="0" borderId="3" xfId="0" applyNumberFormat="1" applyFont="1" applyFill="1" applyBorder="1" applyAlignment="1">
      <alignment vertical="center" wrapText="1"/>
    </xf>
    <xf numFmtId="4" fontId="30" fillId="10" borderId="3" xfId="0" applyNumberFormat="1" applyFont="1" applyFill="1" applyBorder="1" applyAlignment="1">
      <alignment vertical="center" wrapText="1"/>
    </xf>
    <xf numFmtId="4" fontId="42" fillId="10" borderId="3" xfId="0" applyNumberFormat="1" applyFont="1" applyFill="1" applyBorder="1" applyAlignment="1">
      <alignment horizontal="left" vertical="center" wrapText="1" indent="1"/>
    </xf>
    <xf numFmtId="0" fontId="42" fillId="10" borderId="3" xfId="0" applyFont="1" applyFill="1" applyBorder="1" applyAlignment="1">
      <alignment horizontal="left" vertical="center" wrapText="1" indent="1"/>
    </xf>
    <xf numFmtId="4" fontId="42" fillId="10" borderId="3" xfId="0" applyNumberFormat="1" applyFont="1" applyFill="1" applyBorder="1" applyAlignment="1">
      <alignment horizontal="right" vertical="center" wrapText="1" indent="1"/>
    </xf>
    <xf numFmtId="0" fontId="29" fillId="0" borderId="1" xfId="0" quotePrefix="1" applyFont="1" applyBorder="1" applyAlignment="1">
      <alignment horizontal="left" vertical="center"/>
    </xf>
    <xf numFmtId="0" fontId="30" fillId="0" borderId="2" xfId="0" applyFont="1" applyBorder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29" fillId="3" borderId="1" xfId="0" applyFont="1" applyFill="1" applyBorder="1" applyAlignment="1">
      <alignment horizontal="left" vertical="center" wrapText="1"/>
    </xf>
    <xf numFmtId="0" fontId="30" fillId="3" borderId="2" xfId="0" applyFont="1" applyFill="1" applyBorder="1" applyAlignment="1">
      <alignment vertical="center" wrapText="1"/>
    </xf>
    <xf numFmtId="0" fontId="30" fillId="3" borderId="2" xfId="0" applyFont="1" applyFill="1" applyBorder="1" applyAlignment="1">
      <alignment vertical="center"/>
    </xf>
    <xf numFmtId="0" fontId="29" fillId="0" borderId="1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29" fillId="0" borderId="1" xfId="0" quotePrefix="1" applyFont="1" applyBorder="1" applyAlignment="1">
      <alignment horizontal="left" vertical="center" wrapText="1"/>
    </xf>
    <xf numFmtId="0" fontId="29" fillId="3" borderId="1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quotePrefix="1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42" fillId="10" borderId="1" xfId="0" applyFont="1" applyFill="1" applyBorder="1" applyAlignment="1">
      <alignment horizontal="left" vertical="center" wrapText="1" indent="1"/>
    </xf>
    <xf numFmtId="0" fontId="42" fillId="10" borderId="2" xfId="0" applyFont="1" applyFill="1" applyBorder="1" applyAlignment="1">
      <alignment horizontal="left" vertical="center" wrapText="1" indent="1"/>
    </xf>
    <xf numFmtId="0" fontId="42" fillId="10" borderId="4" xfId="0" applyFont="1" applyFill="1" applyBorder="1" applyAlignment="1">
      <alignment horizontal="left" vertical="center" wrapText="1" indent="1"/>
    </xf>
    <xf numFmtId="0" fontId="23" fillId="4" borderId="1" xfId="0" applyFont="1" applyFill="1" applyBorder="1" applyAlignment="1">
      <alignment horizontal="left" vertical="center" wrapText="1" indent="1"/>
    </xf>
    <xf numFmtId="0" fontId="23" fillId="4" borderId="2" xfId="0" applyFont="1" applyFill="1" applyBorder="1" applyAlignment="1">
      <alignment horizontal="left" vertical="center" wrapText="1" indent="1"/>
    </xf>
    <xf numFmtId="0" fontId="23" fillId="4" borderId="4" xfId="0" applyFont="1" applyFill="1" applyBorder="1" applyAlignment="1">
      <alignment horizontal="left" vertical="center" wrapText="1" indent="1"/>
    </xf>
    <xf numFmtId="0" fontId="23" fillId="10" borderId="1" xfId="0" applyFont="1" applyFill="1" applyBorder="1" applyAlignment="1">
      <alignment horizontal="left" vertical="center" wrapText="1" indent="1"/>
    </xf>
    <xf numFmtId="0" fontId="23" fillId="10" borderId="2" xfId="0" applyFont="1" applyFill="1" applyBorder="1" applyAlignment="1">
      <alignment horizontal="left" vertical="center" wrapText="1" indent="1"/>
    </xf>
    <xf numFmtId="0" fontId="23" fillId="10" borderId="4" xfId="0" applyFont="1" applyFill="1" applyBorder="1" applyAlignment="1">
      <alignment horizontal="left" vertical="center" wrapText="1" indent="1"/>
    </xf>
    <xf numFmtId="0" fontId="23" fillId="8" borderId="1" xfId="0" applyFont="1" applyFill="1" applyBorder="1" applyAlignment="1">
      <alignment horizontal="left" vertical="center" wrapText="1" indent="1"/>
    </xf>
    <xf numFmtId="0" fontId="23" fillId="8" borderId="2" xfId="0" applyFont="1" applyFill="1" applyBorder="1" applyAlignment="1">
      <alignment horizontal="left" vertical="center" wrapText="1" indent="1"/>
    </xf>
    <xf numFmtId="0" fontId="23" fillId="8" borderId="4" xfId="0" applyFont="1" applyFill="1" applyBorder="1" applyAlignment="1">
      <alignment horizontal="left" vertical="center" wrapText="1" indent="1"/>
    </xf>
    <xf numFmtId="0" fontId="28" fillId="3" borderId="1" xfId="0" applyFont="1" applyFill="1" applyBorder="1" applyAlignment="1">
      <alignment horizontal="left" vertical="center" wrapText="1" indent="1"/>
    </xf>
    <xf numFmtId="0" fontId="28" fillId="3" borderId="2" xfId="0" applyFont="1" applyFill="1" applyBorder="1" applyAlignment="1">
      <alignment horizontal="left" vertical="center" wrapText="1" indent="1"/>
    </xf>
    <xf numFmtId="0" fontId="28" fillId="3" borderId="4" xfId="0" applyFont="1" applyFill="1" applyBorder="1" applyAlignment="1">
      <alignment horizontal="left" vertical="center" wrapText="1" indent="1"/>
    </xf>
    <xf numFmtId="0" fontId="23" fillId="5" borderId="1" xfId="0" applyFont="1" applyFill="1" applyBorder="1" applyAlignment="1">
      <alignment horizontal="left" vertical="center" wrapText="1" indent="1"/>
    </xf>
    <xf numFmtId="0" fontId="23" fillId="5" borderId="2" xfId="0" applyFont="1" applyFill="1" applyBorder="1" applyAlignment="1">
      <alignment horizontal="left" vertical="center" wrapText="1" indent="1"/>
    </xf>
    <xf numFmtId="0" fontId="23" fillId="5" borderId="4" xfId="0" applyFont="1" applyFill="1" applyBorder="1" applyAlignment="1">
      <alignment horizontal="left" vertical="center" wrapText="1" indent="1"/>
    </xf>
    <xf numFmtId="0" fontId="23" fillId="11" borderId="1" xfId="0" applyFont="1" applyFill="1" applyBorder="1" applyAlignment="1">
      <alignment horizontal="left" vertical="center" wrapText="1" indent="1"/>
    </xf>
    <xf numFmtId="0" fontId="23" fillId="11" borderId="2" xfId="0" applyFont="1" applyFill="1" applyBorder="1" applyAlignment="1">
      <alignment horizontal="left" vertical="center" wrapText="1" indent="1"/>
    </xf>
    <xf numFmtId="0" fontId="23" fillId="11" borderId="4" xfId="0" applyFont="1" applyFill="1" applyBorder="1" applyAlignment="1">
      <alignment horizontal="left" vertical="center" wrapText="1" indent="1"/>
    </xf>
    <xf numFmtId="0" fontId="28" fillId="8" borderId="1" xfId="0" applyFont="1" applyFill="1" applyBorder="1" applyAlignment="1">
      <alignment horizontal="left" vertical="center" wrapText="1" indent="1"/>
    </xf>
    <xf numFmtId="0" fontId="28" fillId="8" borderId="2" xfId="0" applyFont="1" applyFill="1" applyBorder="1" applyAlignment="1">
      <alignment horizontal="left" vertical="center" wrapText="1" indent="1"/>
    </xf>
    <xf numFmtId="0" fontId="28" fillId="8" borderId="4" xfId="0" applyFont="1" applyFill="1" applyBorder="1" applyAlignment="1">
      <alignment horizontal="left" vertical="center" wrapText="1" indent="1"/>
    </xf>
    <xf numFmtId="0" fontId="23" fillId="2" borderId="1" xfId="0" applyFont="1" applyFill="1" applyBorder="1" applyAlignment="1">
      <alignment horizontal="left" vertical="center" wrapText="1" indent="1"/>
    </xf>
    <xf numFmtId="0" fontId="23" fillId="2" borderId="2" xfId="0" applyFont="1" applyFill="1" applyBorder="1" applyAlignment="1">
      <alignment horizontal="left" vertical="center" wrapText="1" indent="1"/>
    </xf>
    <xf numFmtId="0" fontId="23" fillId="2" borderId="4" xfId="0" applyFont="1" applyFill="1" applyBorder="1" applyAlignment="1">
      <alignment horizontal="left" vertical="center" wrapText="1" indent="1"/>
    </xf>
    <xf numFmtId="0" fontId="28" fillId="7" borderId="1" xfId="0" applyFont="1" applyFill="1" applyBorder="1" applyAlignment="1">
      <alignment horizontal="left" vertical="center" wrapText="1" indent="1"/>
    </xf>
    <xf numFmtId="0" fontId="28" fillId="7" borderId="2" xfId="0" applyFont="1" applyFill="1" applyBorder="1" applyAlignment="1">
      <alignment horizontal="left" vertical="center" wrapText="1" indent="1"/>
    </xf>
    <xf numFmtId="0" fontId="28" fillId="7" borderId="4" xfId="0" applyFont="1" applyFill="1" applyBorder="1" applyAlignment="1">
      <alignment horizontal="left" vertical="center" wrapText="1" indent="1"/>
    </xf>
    <xf numFmtId="0" fontId="23" fillId="4" borderId="1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23" fillId="4" borderId="4" xfId="0" applyFont="1" applyFill="1" applyBorder="1" applyAlignment="1">
      <alignment horizontal="left" vertical="center" wrapText="1"/>
    </xf>
    <xf numFmtId="0" fontId="23" fillId="10" borderId="1" xfId="0" applyFont="1" applyFill="1" applyBorder="1" applyAlignment="1">
      <alignment horizontal="left" vertical="center" wrapText="1"/>
    </xf>
    <xf numFmtId="0" fontId="23" fillId="10" borderId="2" xfId="0" applyFont="1" applyFill="1" applyBorder="1" applyAlignment="1">
      <alignment horizontal="left" vertical="center" wrapText="1"/>
    </xf>
    <xf numFmtId="0" fontId="23" fillId="10" borderId="4" xfId="0" applyFont="1" applyFill="1" applyBorder="1" applyAlignment="1">
      <alignment horizontal="left" vertical="center" wrapText="1"/>
    </xf>
    <xf numFmtId="0" fontId="23" fillId="8" borderId="1" xfId="0" applyFont="1" applyFill="1" applyBorder="1" applyAlignment="1">
      <alignment horizontal="left" vertical="center" wrapText="1"/>
    </xf>
    <xf numFmtId="0" fontId="23" fillId="8" borderId="2" xfId="0" applyFont="1" applyFill="1" applyBorder="1" applyAlignment="1">
      <alignment horizontal="left" vertical="center" wrapText="1"/>
    </xf>
    <xf numFmtId="0" fontId="23" fillId="8" borderId="4" xfId="0" applyFont="1" applyFill="1" applyBorder="1" applyAlignment="1">
      <alignment horizontal="left" vertical="center" wrapText="1"/>
    </xf>
    <xf numFmtId="0" fontId="37" fillId="10" borderId="1" xfId="0" applyFont="1" applyFill="1" applyBorder="1" applyAlignment="1">
      <alignment horizontal="left" vertical="center" wrapText="1"/>
    </xf>
    <xf numFmtId="0" fontId="37" fillId="10" borderId="2" xfId="0" applyFont="1" applyFill="1" applyBorder="1" applyAlignment="1">
      <alignment horizontal="left" vertical="center" wrapText="1"/>
    </xf>
    <xf numFmtId="0" fontId="37" fillId="10" borderId="4" xfId="0" applyFont="1" applyFill="1" applyBorder="1" applyAlignment="1">
      <alignment horizontal="left" vertical="center" wrapText="1"/>
    </xf>
    <xf numFmtId="0" fontId="28" fillId="7" borderId="1" xfId="0" applyFont="1" applyFill="1" applyBorder="1" applyAlignment="1">
      <alignment horizontal="left" vertical="center" wrapText="1"/>
    </xf>
    <xf numFmtId="0" fontId="28" fillId="7" borderId="2" xfId="0" applyFont="1" applyFill="1" applyBorder="1" applyAlignment="1">
      <alignment horizontal="left" vertical="center" wrapText="1"/>
    </xf>
    <xf numFmtId="0" fontId="28" fillId="7" borderId="4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left" vertical="center" wrapText="1"/>
    </xf>
    <xf numFmtId="0" fontId="28" fillId="3" borderId="2" xfId="0" applyFont="1" applyFill="1" applyBorder="1" applyAlignment="1">
      <alignment horizontal="left" vertical="center" wrapText="1"/>
    </xf>
    <xf numFmtId="0" fontId="28" fillId="3" borderId="4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workbookViewId="0">
      <selection activeCell="K24" sqref="K24"/>
    </sheetView>
  </sheetViews>
  <sheetFormatPr defaultRowHeight="14.4"/>
  <cols>
    <col min="5" max="9" width="25.33203125" customWidth="1"/>
    <col min="10" max="10" width="15.6640625" customWidth="1"/>
    <col min="11" max="11" width="14.109375" customWidth="1"/>
    <col min="12" max="12" width="12" customWidth="1"/>
  </cols>
  <sheetData>
    <row r="1" spans="1:11" ht="42" customHeight="1">
      <c r="A1" s="411" t="s">
        <v>261</v>
      </c>
      <c r="B1" s="411"/>
      <c r="C1" s="411"/>
      <c r="D1" s="411"/>
      <c r="E1" s="411"/>
      <c r="F1" s="411"/>
      <c r="G1" s="411"/>
      <c r="H1" s="411"/>
      <c r="I1" s="411"/>
      <c r="J1" s="411"/>
      <c r="K1" s="35"/>
    </row>
    <row r="2" spans="1:11" ht="17.399999999999999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5.6">
      <c r="A3" s="411" t="s">
        <v>12</v>
      </c>
      <c r="B3" s="411"/>
      <c r="C3" s="411"/>
      <c r="D3" s="411"/>
      <c r="E3" s="411"/>
      <c r="F3" s="411"/>
      <c r="G3" s="411"/>
      <c r="H3" s="411"/>
      <c r="I3" s="412"/>
      <c r="J3" s="412"/>
      <c r="K3" s="37"/>
    </row>
    <row r="4" spans="1:11" ht="17.399999999999999">
      <c r="A4" s="36"/>
      <c r="B4" s="36"/>
      <c r="C4" s="36"/>
      <c r="D4" s="36"/>
      <c r="E4" s="36"/>
      <c r="F4" s="36"/>
      <c r="G4" s="36"/>
      <c r="H4" s="36"/>
      <c r="I4" s="38"/>
      <c r="J4" s="38"/>
      <c r="K4" s="38"/>
    </row>
    <row r="5" spans="1:11" ht="15.6">
      <c r="A5" s="411" t="s">
        <v>16</v>
      </c>
      <c r="B5" s="413"/>
      <c r="C5" s="413"/>
      <c r="D5" s="413"/>
      <c r="E5" s="413"/>
      <c r="F5" s="413"/>
      <c r="G5" s="413"/>
      <c r="H5" s="413"/>
      <c r="I5" s="413"/>
      <c r="J5" s="413"/>
      <c r="K5" s="39"/>
    </row>
    <row r="6" spans="1:11" ht="17.399999999999999">
      <c r="A6" s="40"/>
      <c r="B6" s="41"/>
      <c r="C6" s="41"/>
      <c r="D6" s="41"/>
      <c r="E6" s="42"/>
      <c r="F6" s="43"/>
      <c r="G6" s="43"/>
      <c r="H6" s="43"/>
      <c r="I6" s="43"/>
      <c r="J6" s="44" t="s">
        <v>22</v>
      </c>
      <c r="K6" s="45"/>
    </row>
    <row r="7" spans="1:11" ht="26.4">
      <c r="A7" s="46"/>
      <c r="B7" s="47"/>
      <c r="C7" s="47"/>
      <c r="D7" s="48"/>
      <c r="E7" s="49"/>
      <c r="F7" s="50" t="s">
        <v>268</v>
      </c>
      <c r="G7" s="50" t="s">
        <v>262</v>
      </c>
      <c r="H7" s="50" t="s">
        <v>263</v>
      </c>
      <c r="I7" s="50" t="s">
        <v>269</v>
      </c>
      <c r="J7" s="50" t="s">
        <v>69</v>
      </c>
      <c r="K7" s="50" t="s">
        <v>70</v>
      </c>
    </row>
    <row r="8" spans="1:11">
      <c r="A8" s="51"/>
      <c r="B8" s="52"/>
      <c r="C8" s="52"/>
      <c r="D8" s="53">
        <v>1</v>
      </c>
      <c r="E8" s="54"/>
      <c r="F8" s="55">
        <v>2</v>
      </c>
      <c r="G8" s="55">
        <v>3</v>
      </c>
      <c r="H8" s="55">
        <v>4</v>
      </c>
      <c r="I8" s="55">
        <v>5</v>
      </c>
      <c r="J8" s="55">
        <v>6</v>
      </c>
      <c r="K8" s="55">
        <v>7</v>
      </c>
    </row>
    <row r="9" spans="1:11">
      <c r="A9" s="414" t="s">
        <v>0</v>
      </c>
      <c r="B9" s="415"/>
      <c r="C9" s="415"/>
      <c r="D9" s="415"/>
      <c r="E9" s="416"/>
      <c r="F9" s="56">
        <f>F10+F11</f>
        <v>485964.22</v>
      </c>
      <c r="G9" s="56">
        <f t="shared" ref="G9:H9" si="0">G10+G11</f>
        <v>0</v>
      </c>
      <c r="H9" s="56">
        <f t="shared" si="0"/>
        <v>1309977</v>
      </c>
      <c r="I9" s="56">
        <f>I10+I11</f>
        <v>519317.03</v>
      </c>
      <c r="J9" s="56">
        <f t="shared" ref="J9:J15" si="1">SUM(I9/F9*100)</f>
        <v>106.86322338710453</v>
      </c>
      <c r="K9" s="56">
        <f>SUM(I9/H9*100)</f>
        <v>39.643217400000154</v>
      </c>
    </row>
    <row r="10" spans="1:11">
      <c r="A10" s="417" t="s">
        <v>23</v>
      </c>
      <c r="B10" s="418"/>
      <c r="C10" s="418"/>
      <c r="D10" s="418"/>
      <c r="E10" s="410"/>
      <c r="F10" s="57">
        <v>485964.22</v>
      </c>
      <c r="G10" s="57"/>
      <c r="H10" s="57">
        <v>1309977</v>
      </c>
      <c r="I10" s="57">
        <v>519317.03</v>
      </c>
      <c r="J10" s="57">
        <f t="shared" si="1"/>
        <v>106.86322338710453</v>
      </c>
      <c r="K10" s="58">
        <f t="shared" ref="K10:K14" si="2">SUM(I10/H10*100)</f>
        <v>39.643217400000154</v>
      </c>
    </row>
    <row r="11" spans="1:11">
      <c r="A11" s="409" t="s">
        <v>24</v>
      </c>
      <c r="B11" s="410"/>
      <c r="C11" s="410"/>
      <c r="D11" s="410"/>
      <c r="E11" s="410"/>
      <c r="F11" s="57"/>
      <c r="G11" s="57"/>
      <c r="H11" s="57"/>
      <c r="I11" s="57"/>
      <c r="J11" s="57"/>
      <c r="K11" s="58"/>
    </row>
    <row r="12" spans="1:11">
      <c r="A12" s="59" t="s">
        <v>1</v>
      </c>
      <c r="B12" s="60"/>
      <c r="C12" s="60"/>
      <c r="D12" s="60"/>
      <c r="E12" s="60"/>
      <c r="F12" s="56">
        <f>F13+F14</f>
        <v>555368.67999999993</v>
      </c>
      <c r="G12" s="56">
        <f t="shared" ref="G12:I12" si="3">G13+G14</f>
        <v>0</v>
      </c>
      <c r="H12" s="56">
        <f t="shared" si="3"/>
        <v>1309977</v>
      </c>
      <c r="I12" s="56">
        <f t="shared" si="3"/>
        <v>513057.22</v>
      </c>
      <c r="J12" s="56">
        <f t="shared" si="1"/>
        <v>92.381374477221158</v>
      </c>
      <c r="K12" s="56">
        <f t="shared" si="2"/>
        <v>39.165360918550476</v>
      </c>
    </row>
    <row r="13" spans="1:11">
      <c r="A13" s="419" t="s">
        <v>25</v>
      </c>
      <c r="B13" s="418"/>
      <c r="C13" s="418"/>
      <c r="D13" s="418"/>
      <c r="E13" s="418"/>
      <c r="F13" s="57">
        <v>545300.82999999996</v>
      </c>
      <c r="G13" s="57"/>
      <c r="H13" s="57">
        <v>1271977</v>
      </c>
      <c r="I13" s="57">
        <v>513057.22</v>
      </c>
      <c r="J13" s="61">
        <f t="shared" si="1"/>
        <v>94.087005149066073</v>
      </c>
      <c r="K13" s="58">
        <f t="shared" si="2"/>
        <v>40.335416442278436</v>
      </c>
    </row>
    <row r="14" spans="1:11">
      <c r="A14" s="409" t="s">
        <v>26</v>
      </c>
      <c r="B14" s="410"/>
      <c r="C14" s="410"/>
      <c r="D14" s="410"/>
      <c r="E14" s="410"/>
      <c r="F14" s="57">
        <v>10067.85</v>
      </c>
      <c r="G14" s="57"/>
      <c r="H14" s="57">
        <v>38000</v>
      </c>
      <c r="I14" s="57"/>
      <c r="J14" s="61">
        <f t="shared" si="1"/>
        <v>0</v>
      </c>
      <c r="K14" s="58">
        <f t="shared" si="2"/>
        <v>0</v>
      </c>
    </row>
    <row r="15" spans="1:11">
      <c r="A15" s="420" t="s">
        <v>41</v>
      </c>
      <c r="B15" s="415"/>
      <c r="C15" s="415"/>
      <c r="D15" s="415"/>
      <c r="E15" s="415"/>
      <c r="F15" s="56">
        <f>F9-F12</f>
        <v>-69404.459999999963</v>
      </c>
      <c r="G15" s="56">
        <f t="shared" ref="G15:I15" si="4">G9-G12</f>
        <v>0</v>
      </c>
      <c r="H15" s="56">
        <f t="shared" si="4"/>
        <v>0</v>
      </c>
      <c r="I15" s="56">
        <f t="shared" si="4"/>
        <v>6259.8100000000559</v>
      </c>
      <c r="J15" s="62">
        <f t="shared" si="1"/>
        <v>-9.019319507708957</v>
      </c>
      <c r="K15" s="56"/>
    </row>
    <row r="16" spans="1:11" ht="17.399999999999999">
      <c r="A16" s="36"/>
      <c r="B16" s="63"/>
      <c r="C16" s="63"/>
      <c r="D16" s="63"/>
      <c r="E16" s="63"/>
      <c r="F16" s="63"/>
      <c r="G16" s="63"/>
      <c r="H16" s="64"/>
      <c r="I16" s="64"/>
      <c r="J16" s="64"/>
      <c r="K16" s="64"/>
    </row>
    <row r="17" spans="1:11" ht="15.6">
      <c r="A17" s="411" t="s">
        <v>17</v>
      </c>
      <c r="B17" s="413"/>
      <c r="C17" s="413"/>
      <c r="D17" s="413"/>
      <c r="E17" s="413"/>
      <c r="F17" s="413"/>
      <c r="G17" s="413"/>
      <c r="H17" s="413"/>
      <c r="I17" s="413"/>
      <c r="J17" s="413"/>
      <c r="K17" s="39"/>
    </row>
    <row r="18" spans="1:11" ht="17.399999999999999">
      <c r="A18" s="36"/>
      <c r="B18" s="63"/>
      <c r="C18" s="63"/>
      <c r="D18" s="63"/>
      <c r="E18" s="63"/>
      <c r="F18" s="63"/>
      <c r="G18" s="63"/>
      <c r="H18" s="64"/>
      <c r="I18" s="64"/>
      <c r="J18" s="64"/>
      <c r="K18" s="64"/>
    </row>
    <row r="19" spans="1:11" ht="26.4">
      <c r="A19" s="51"/>
      <c r="B19" s="52"/>
      <c r="C19" s="52"/>
      <c r="D19" s="53"/>
      <c r="E19" s="54"/>
      <c r="F19" s="50" t="s">
        <v>268</v>
      </c>
      <c r="G19" s="50" t="s">
        <v>262</v>
      </c>
      <c r="H19" s="50" t="s">
        <v>263</v>
      </c>
      <c r="I19" s="50" t="s">
        <v>269</v>
      </c>
      <c r="J19" s="50" t="s">
        <v>69</v>
      </c>
      <c r="K19" s="50" t="s">
        <v>70</v>
      </c>
    </row>
    <row r="20" spans="1:11">
      <c r="A20" s="51"/>
      <c r="B20" s="52"/>
      <c r="C20" s="65"/>
      <c r="D20" s="53">
        <v>1</v>
      </c>
      <c r="E20" s="66"/>
      <c r="F20" s="55">
        <v>2</v>
      </c>
      <c r="G20" s="55">
        <v>3</v>
      </c>
      <c r="H20" s="55">
        <v>4</v>
      </c>
      <c r="I20" s="55">
        <v>5</v>
      </c>
      <c r="J20" s="55">
        <v>6</v>
      </c>
      <c r="K20" s="55">
        <v>7</v>
      </c>
    </row>
    <row r="21" spans="1:11">
      <c r="A21" s="409" t="s">
        <v>27</v>
      </c>
      <c r="B21" s="410"/>
      <c r="C21" s="410"/>
      <c r="D21" s="410"/>
      <c r="E21" s="410"/>
      <c r="F21" s="57">
        <v>0</v>
      </c>
      <c r="G21" s="57"/>
      <c r="H21" s="57"/>
      <c r="I21" s="57"/>
      <c r="J21" s="61" t="e">
        <f>SUM(I21/F21*100)</f>
        <v>#DIV/0!</v>
      </c>
      <c r="K21" s="61" t="e">
        <f>SUM(I21/H21*100)</f>
        <v>#DIV/0!</v>
      </c>
    </row>
    <row r="22" spans="1:11">
      <c r="A22" s="409" t="s">
        <v>28</v>
      </c>
      <c r="B22" s="410"/>
      <c r="C22" s="410"/>
      <c r="D22" s="410"/>
      <c r="E22" s="410"/>
      <c r="F22" s="57">
        <v>0</v>
      </c>
      <c r="G22" s="57"/>
      <c r="H22" s="57"/>
      <c r="I22" s="57"/>
      <c r="J22" s="61" t="e">
        <f t="shared" ref="J22:J24" si="5">SUM(I22/F22*100)</f>
        <v>#DIV/0!</v>
      </c>
      <c r="K22" s="61" t="e">
        <f>SUM(I22/H22*100)</f>
        <v>#DIV/0!</v>
      </c>
    </row>
    <row r="23" spans="1:11">
      <c r="A23" s="420" t="s">
        <v>156</v>
      </c>
      <c r="B23" s="415"/>
      <c r="C23" s="415"/>
      <c r="D23" s="415"/>
      <c r="E23" s="415"/>
      <c r="F23" s="56">
        <v>1846.14</v>
      </c>
      <c r="G23" s="56"/>
      <c r="H23" s="56"/>
      <c r="I23" s="56">
        <v>-78928.56</v>
      </c>
      <c r="J23" s="61">
        <f t="shared" si="5"/>
        <v>-4275.3290649679866</v>
      </c>
      <c r="K23" s="61" t="e">
        <f t="shared" ref="K23:K24" si="6">SUM(I23/H23*100)</f>
        <v>#DIV/0!</v>
      </c>
    </row>
    <row r="24" spans="1:11">
      <c r="A24" s="420" t="s">
        <v>157</v>
      </c>
      <c r="B24" s="415"/>
      <c r="C24" s="415"/>
      <c r="D24" s="415"/>
      <c r="E24" s="415"/>
      <c r="F24" s="56">
        <f>F15+F23</f>
        <v>-67558.319999999963</v>
      </c>
      <c r="G24" s="56">
        <f t="shared" ref="G24:I24" si="7">G15+G23</f>
        <v>0</v>
      </c>
      <c r="H24" s="56">
        <f t="shared" si="7"/>
        <v>0</v>
      </c>
      <c r="I24" s="56">
        <f t="shared" si="7"/>
        <v>-72668.749999999942</v>
      </c>
      <c r="J24" s="61">
        <f t="shared" si="5"/>
        <v>107.56447170385526</v>
      </c>
      <c r="K24" s="61" t="e">
        <f t="shared" si="6"/>
        <v>#DIV/0!</v>
      </c>
    </row>
    <row r="25" spans="1:11" ht="17.399999999999999">
      <c r="A25" s="3"/>
      <c r="B25" s="4"/>
      <c r="C25" s="4"/>
      <c r="D25" s="4"/>
      <c r="E25" s="4"/>
      <c r="F25" s="4"/>
      <c r="G25" s="4"/>
      <c r="H25" s="5"/>
      <c r="I25" s="5"/>
      <c r="J25" s="5"/>
      <c r="K25" s="5"/>
    </row>
    <row r="26" spans="1:11" ht="15.6">
      <c r="A26" s="423"/>
      <c r="B26" s="424"/>
      <c r="C26" s="424"/>
      <c r="D26" s="424"/>
      <c r="E26" s="424"/>
      <c r="F26" s="424"/>
      <c r="G26" s="424"/>
      <c r="H26" s="424"/>
      <c r="I26" s="424"/>
      <c r="J26" s="424"/>
      <c r="K26" s="11"/>
    </row>
    <row r="27" spans="1:11" ht="15.6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>
      <c r="A28" s="18"/>
      <c r="B28" s="18"/>
      <c r="C28" s="18"/>
      <c r="D28" s="19"/>
      <c r="E28" s="20"/>
      <c r="F28" s="14"/>
      <c r="G28" s="14"/>
      <c r="H28" s="14"/>
      <c r="I28" s="14"/>
      <c r="J28" s="14"/>
      <c r="K28" s="14"/>
    </row>
    <row r="29" spans="1:11" ht="15" customHeight="1">
      <c r="A29" s="425"/>
      <c r="B29" s="425"/>
      <c r="C29" s="425"/>
      <c r="D29" s="425"/>
      <c r="E29" s="425"/>
      <c r="F29" s="21"/>
      <c r="G29" s="21"/>
      <c r="H29" s="21"/>
      <c r="I29" s="21"/>
      <c r="J29" s="16"/>
      <c r="K29" s="16"/>
    </row>
    <row r="30" spans="1:11" ht="15" customHeight="1">
      <c r="A30" s="426"/>
      <c r="B30" s="427"/>
      <c r="C30" s="427"/>
      <c r="D30" s="427"/>
      <c r="E30" s="427"/>
      <c r="F30" s="21"/>
      <c r="G30" s="21"/>
      <c r="H30" s="21"/>
      <c r="I30" s="21"/>
      <c r="J30" s="21"/>
      <c r="K30" s="21"/>
    </row>
    <row r="31" spans="1:11" ht="45" customHeight="1">
      <c r="A31" s="425"/>
      <c r="B31" s="425"/>
      <c r="C31" s="425"/>
      <c r="D31" s="425"/>
      <c r="E31" s="425"/>
      <c r="F31" s="21"/>
      <c r="G31" s="21"/>
      <c r="H31" s="21"/>
      <c r="I31" s="21"/>
      <c r="J31" s="21"/>
      <c r="K31" s="21"/>
    </row>
    <row r="32" spans="1:11" ht="15.6">
      <c r="A32" s="1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ht="15.6">
      <c r="A33" s="428"/>
      <c r="B33" s="428"/>
      <c r="C33" s="428"/>
      <c r="D33" s="428"/>
      <c r="E33" s="428"/>
      <c r="F33" s="428"/>
      <c r="G33" s="428"/>
      <c r="H33" s="428"/>
      <c r="I33" s="428"/>
      <c r="J33" s="428"/>
      <c r="K33" s="12"/>
    </row>
    <row r="34" spans="1:11" ht="17.399999999999999">
      <c r="A34" s="6"/>
      <c r="B34" s="7"/>
      <c r="C34" s="7"/>
      <c r="D34" s="7"/>
      <c r="E34" s="7"/>
      <c r="F34" s="7"/>
      <c r="G34" s="7"/>
      <c r="H34" s="8"/>
      <c r="I34" s="8"/>
      <c r="J34" s="8"/>
      <c r="K34" s="8"/>
    </row>
    <row r="35" spans="1:11">
      <c r="A35" s="23"/>
      <c r="B35" s="23"/>
      <c r="C35" s="23"/>
      <c r="D35" s="24"/>
      <c r="E35" s="25"/>
      <c r="F35" s="15"/>
      <c r="G35" s="15"/>
      <c r="H35" s="15"/>
      <c r="I35" s="15"/>
      <c r="J35" s="15"/>
      <c r="K35" s="15"/>
    </row>
    <row r="36" spans="1:11">
      <c r="A36" s="425"/>
      <c r="B36" s="425"/>
      <c r="C36" s="425"/>
      <c r="D36" s="425"/>
      <c r="E36" s="425"/>
      <c r="F36" s="21"/>
      <c r="G36" s="21"/>
      <c r="H36" s="21"/>
      <c r="I36" s="21"/>
      <c r="J36" s="16"/>
      <c r="K36" s="16"/>
    </row>
    <row r="37" spans="1:11" ht="28.5" customHeight="1">
      <c r="A37" s="425"/>
      <c r="B37" s="425"/>
      <c r="C37" s="425"/>
      <c r="D37" s="425"/>
      <c r="E37" s="425"/>
      <c r="F37" s="21"/>
      <c r="G37" s="21"/>
      <c r="H37" s="21"/>
      <c r="I37" s="21"/>
      <c r="J37" s="16"/>
      <c r="K37" s="16"/>
    </row>
    <row r="38" spans="1:11">
      <c r="A38" s="425"/>
      <c r="B38" s="429"/>
      <c r="C38" s="429"/>
      <c r="D38" s="429"/>
      <c r="E38" s="429"/>
      <c r="F38" s="21"/>
      <c r="G38" s="21"/>
      <c r="H38" s="21"/>
      <c r="I38" s="21"/>
      <c r="J38" s="16"/>
      <c r="K38" s="16"/>
    </row>
    <row r="39" spans="1:11" ht="15" customHeight="1">
      <c r="A39" s="426"/>
      <c r="B39" s="427"/>
      <c r="C39" s="427"/>
      <c r="D39" s="427"/>
      <c r="E39" s="427"/>
      <c r="F39" s="17"/>
      <c r="G39" s="17"/>
      <c r="H39" s="17"/>
      <c r="I39" s="17"/>
      <c r="J39" s="17"/>
      <c r="K39" s="17"/>
    </row>
    <row r="40" spans="1:11" ht="17.25" customHeight="1"/>
    <row r="41" spans="1:11">
      <c r="A41" s="421"/>
      <c r="B41" s="422"/>
      <c r="C41" s="422"/>
      <c r="D41" s="422"/>
      <c r="E41" s="422"/>
      <c r="F41" s="422"/>
      <c r="G41" s="422"/>
      <c r="H41" s="422"/>
      <c r="I41" s="422"/>
      <c r="J41" s="422"/>
      <c r="K41" s="9"/>
    </row>
    <row r="42" spans="1:11" ht="9" customHeight="1"/>
  </sheetData>
  <mergeCells count="24">
    <mergeCell ref="A41:J41"/>
    <mergeCell ref="A23:E23"/>
    <mergeCell ref="A24:E24"/>
    <mergeCell ref="A26:J26"/>
    <mergeCell ref="A29:E29"/>
    <mergeCell ref="A30:E30"/>
    <mergeCell ref="A31:E31"/>
    <mergeCell ref="A33:J33"/>
    <mergeCell ref="A36:E36"/>
    <mergeCell ref="A37:E37"/>
    <mergeCell ref="A38:E38"/>
    <mergeCell ref="A39:E39"/>
    <mergeCell ref="A22:E22"/>
    <mergeCell ref="A1:J1"/>
    <mergeCell ref="A3:J3"/>
    <mergeCell ref="A5:J5"/>
    <mergeCell ref="A9:E9"/>
    <mergeCell ref="A10:E10"/>
    <mergeCell ref="A11:E11"/>
    <mergeCell ref="A13:E13"/>
    <mergeCell ref="A14:E14"/>
    <mergeCell ref="A15:E15"/>
    <mergeCell ref="A17:J17"/>
    <mergeCell ref="A21:E21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24"/>
  <sheetViews>
    <sheetView workbookViewId="0">
      <selection activeCell="K94" sqref="K94"/>
    </sheetView>
  </sheetViews>
  <sheetFormatPr defaultRowHeight="14.4"/>
  <cols>
    <col min="1" max="1" width="5.109375" customWidth="1"/>
    <col min="2" max="2" width="3.44140625" customWidth="1"/>
    <col min="3" max="3" width="4.88671875" customWidth="1"/>
    <col min="4" max="4" width="12.33203125" customWidth="1"/>
    <col min="5" max="5" width="34.88671875" customWidth="1"/>
    <col min="6" max="6" width="25.33203125" customWidth="1"/>
    <col min="7" max="7" width="23.6640625" customWidth="1"/>
    <col min="8" max="8" width="25.88671875" customWidth="1"/>
    <col min="9" max="9" width="23.88671875" customWidth="1"/>
    <col min="10" max="10" width="11.33203125" customWidth="1"/>
    <col min="11" max="11" width="11.6640625" customWidth="1"/>
  </cols>
  <sheetData>
    <row r="1" spans="1:11" ht="42" customHeight="1">
      <c r="A1" s="423"/>
      <c r="B1" s="423"/>
      <c r="C1" s="423"/>
      <c r="D1" s="423"/>
      <c r="E1" s="423"/>
      <c r="F1" s="423"/>
      <c r="G1" s="423"/>
      <c r="H1" s="423"/>
      <c r="I1" s="423"/>
      <c r="J1" s="423"/>
      <c r="K1" s="423"/>
    </row>
    <row r="2" spans="1:11" ht="18" customHeight="1">
      <c r="A2" s="1"/>
      <c r="B2" s="1"/>
      <c r="C2" s="1"/>
      <c r="D2" s="1"/>
      <c r="E2" s="1"/>
      <c r="F2" s="1"/>
      <c r="G2" s="1"/>
      <c r="H2" s="1"/>
      <c r="I2" s="1"/>
    </row>
    <row r="3" spans="1:11" ht="15.75" customHeight="1">
      <c r="A3" s="411" t="s">
        <v>12</v>
      </c>
      <c r="B3" s="411"/>
      <c r="C3" s="411"/>
      <c r="D3" s="411"/>
      <c r="E3" s="411"/>
      <c r="F3" s="411"/>
      <c r="G3" s="411"/>
      <c r="H3" s="411"/>
      <c r="I3" s="35"/>
      <c r="J3" s="67"/>
      <c r="K3" s="67"/>
    </row>
    <row r="4" spans="1:11" ht="17.399999999999999">
      <c r="A4" s="36"/>
      <c r="B4" s="36"/>
      <c r="C4" s="36"/>
      <c r="D4" s="36"/>
      <c r="E4" s="36"/>
      <c r="F4" s="36"/>
      <c r="G4" s="38"/>
      <c r="H4" s="38"/>
      <c r="I4" s="38"/>
      <c r="J4" s="67"/>
      <c r="K4" s="67"/>
    </row>
    <row r="5" spans="1:11" ht="18" customHeight="1">
      <c r="A5" s="411" t="s">
        <v>59</v>
      </c>
      <c r="B5" s="411"/>
      <c r="C5" s="411"/>
      <c r="D5" s="411"/>
      <c r="E5" s="411"/>
      <c r="F5" s="411"/>
      <c r="G5" s="411"/>
      <c r="H5" s="411"/>
      <c r="I5" s="35"/>
      <c r="J5" s="67"/>
      <c r="K5" s="67"/>
    </row>
    <row r="6" spans="1:11" ht="17.399999999999999">
      <c r="A6" s="36"/>
      <c r="B6" s="36"/>
      <c r="C6" s="36"/>
      <c r="D6" s="36"/>
      <c r="E6" s="36"/>
      <c r="F6" s="36"/>
      <c r="G6" s="38"/>
      <c r="H6" s="38"/>
      <c r="I6" s="38"/>
      <c r="J6" s="67"/>
      <c r="K6" s="67"/>
    </row>
    <row r="7" spans="1:11" ht="15.75" customHeight="1">
      <c r="A7" s="411" t="s">
        <v>148</v>
      </c>
      <c r="B7" s="411"/>
      <c r="C7" s="411"/>
      <c r="D7" s="411"/>
      <c r="E7" s="411"/>
      <c r="F7" s="411"/>
      <c r="G7" s="411"/>
      <c r="H7" s="411"/>
      <c r="I7" s="35"/>
      <c r="J7" s="67"/>
      <c r="K7" s="67"/>
    </row>
    <row r="8" spans="1:11" ht="17.399999999999999">
      <c r="A8" s="36"/>
      <c r="B8" s="36"/>
      <c r="C8" s="36"/>
      <c r="D8" s="36"/>
      <c r="E8" s="36"/>
      <c r="F8" s="36"/>
      <c r="G8" s="38"/>
      <c r="H8" s="38"/>
      <c r="I8" s="38"/>
      <c r="J8" s="67"/>
      <c r="K8" s="67"/>
    </row>
    <row r="9" spans="1:11" ht="28.2">
      <c r="A9" s="68"/>
      <c r="B9" s="50"/>
      <c r="C9" s="50"/>
      <c r="D9" s="50"/>
      <c r="E9" s="50" t="s">
        <v>77</v>
      </c>
      <c r="F9" s="50" t="s">
        <v>268</v>
      </c>
      <c r="G9" s="50" t="s">
        <v>262</v>
      </c>
      <c r="H9" s="50" t="s">
        <v>263</v>
      </c>
      <c r="I9" s="50" t="s">
        <v>269</v>
      </c>
      <c r="J9" s="69" t="s">
        <v>139</v>
      </c>
      <c r="K9" s="69" t="s">
        <v>140</v>
      </c>
    </row>
    <row r="10" spans="1:11">
      <c r="A10" s="55"/>
      <c r="B10" s="55"/>
      <c r="C10" s="70"/>
      <c r="D10" s="71">
        <v>1</v>
      </c>
      <c r="E10" s="71"/>
      <c r="F10" s="71">
        <v>2</v>
      </c>
      <c r="G10" s="71">
        <v>3</v>
      </c>
      <c r="H10" s="71">
        <v>4</v>
      </c>
      <c r="I10" s="71">
        <v>5</v>
      </c>
      <c r="J10" s="72">
        <v>6</v>
      </c>
      <c r="K10" s="72">
        <v>7</v>
      </c>
    </row>
    <row r="11" spans="1:11" ht="15.75" customHeight="1">
      <c r="A11" s="73"/>
      <c r="B11" s="73"/>
      <c r="C11" s="73"/>
      <c r="D11" s="74"/>
      <c r="E11" s="75" t="s">
        <v>78</v>
      </c>
      <c r="F11" s="374">
        <f>SUM(F12)</f>
        <v>485964.22</v>
      </c>
      <c r="G11" s="375"/>
      <c r="H11" s="374">
        <f>SUM(H12+H36+H40)</f>
        <v>1309977</v>
      </c>
      <c r="I11" s="374">
        <f t="shared" ref="I11" si="0">SUM(I12)</f>
        <v>519317.03</v>
      </c>
      <c r="J11" s="77">
        <f>SUM(I11/F11*100)</f>
        <v>106.86322338710453</v>
      </c>
      <c r="K11" s="77">
        <f>SUM(I11/H11*100)</f>
        <v>39.643217400000154</v>
      </c>
    </row>
    <row r="12" spans="1:11">
      <c r="A12" s="78">
        <v>6</v>
      </c>
      <c r="B12" s="78"/>
      <c r="C12" s="78"/>
      <c r="D12" s="79"/>
      <c r="E12" s="80" t="s">
        <v>4</v>
      </c>
      <c r="F12" s="376">
        <f>SUM(F13+F24+F26+F32)</f>
        <v>485964.22</v>
      </c>
      <c r="G12" s="376">
        <f t="shared" ref="G12" si="1">SUM(G13+G24+G26+G32)</f>
        <v>0</v>
      </c>
      <c r="H12" s="376">
        <f>SUM(H13+H21+H23+H26+H32)</f>
        <v>1309977</v>
      </c>
      <c r="I12" s="376">
        <f>SUM(I13+I21+I23+I26+I32)</f>
        <v>519317.03</v>
      </c>
      <c r="J12" s="81">
        <f t="shared" ref="J12:J45" si="2">SUM(I12/F12*100)</f>
        <v>106.86322338710453</v>
      </c>
      <c r="K12" s="81">
        <f t="shared" ref="K12:K45" si="3">SUM(I12/H12*100)</f>
        <v>39.643217400000154</v>
      </c>
    </row>
    <row r="13" spans="1:11" ht="27">
      <c r="A13" s="82"/>
      <c r="B13" s="82">
        <v>63</v>
      </c>
      <c r="C13" s="83"/>
      <c r="D13" s="84"/>
      <c r="E13" s="85" t="s">
        <v>19</v>
      </c>
      <c r="F13" s="377">
        <f>SUM(F16+F21)</f>
        <v>435583.11</v>
      </c>
      <c r="G13" s="377">
        <f t="shared" ref="G13:H13" si="4">SUM(G16)</f>
        <v>0</v>
      </c>
      <c r="H13" s="377">
        <f t="shared" si="4"/>
        <v>1166800</v>
      </c>
      <c r="I13" s="377">
        <f>SUM(I16+I19)</f>
        <v>458887.83</v>
      </c>
      <c r="J13" s="87">
        <f t="shared" si="2"/>
        <v>105.35023499878129</v>
      </c>
      <c r="K13" s="87">
        <f t="shared" si="3"/>
        <v>39.328747857387732</v>
      </c>
    </row>
    <row r="14" spans="1:11">
      <c r="A14" s="88"/>
      <c r="B14" s="89"/>
      <c r="C14" s="88">
        <v>634</v>
      </c>
      <c r="D14" s="90"/>
      <c r="E14" s="91" t="s">
        <v>79</v>
      </c>
      <c r="F14" s="378">
        <f>SUM(F15)</f>
        <v>0</v>
      </c>
      <c r="G14" s="379"/>
      <c r="H14" s="378"/>
      <c r="I14" s="378"/>
      <c r="J14" s="93" t="e">
        <f t="shared" si="2"/>
        <v>#DIV/0!</v>
      </c>
      <c r="K14" s="93" t="e">
        <f t="shared" si="3"/>
        <v>#DIV/0!</v>
      </c>
    </row>
    <row r="15" spans="1:11" ht="27">
      <c r="A15" s="94"/>
      <c r="B15" s="95"/>
      <c r="C15" s="95"/>
      <c r="D15" s="96">
        <v>6341</v>
      </c>
      <c r="E15" s="97" t="s">
        <v>80</v>
      </c>
      <c r="F15" s="380">
        <v>0</v>
      </c>
      <c r="G15" s="381"/>
      <c r="H15" s="380"/>
      <c r="I15" s="380"/>
      <c r="J15" s="100" t="e">
        <f t="shared" si="2"/>
        <v>#DIV/0!</v>
      </c>
      <c r="K15" s="100" t="e">
        <f t="shared" si="3"/>
        <v>#DIV/0!</v>
      </c>
    </row>
    <row r="16" spans="1:11" ht="27">
      <c r="A16" s="101"/>
      <c r="B16" s="101"/>
      <c r="C16" s="101">
        <v>636</v>
      </c>
      <c r="D16" s="102"/>
      <c r="E16" s="103" t="s">
        <v>63</v>
      </c>
      <c r="F16" s="382">
        <f>SUM(F17+F18)</f>
        <v>435583.1</v>
      </c>
      <c r="G16" s="382">
        <f t="shared" ref="G16:I16" si="5">SUM(G17+G18)</f>
        <v>0</v>
      </c>
      <c r="H16" s="382">
        <f t="shared" si="5"/>
        <v>1166800</v>
      </c>
      <c r="I16" s="382">
        <f t="shared" si="5"/>
        <v>458887.83</v>
      </c>
      <c r="J16" s="93">
        <f t="shared" si="2"/>
        <v>105.35023741738374</v>
      </c>
      <c r="K16" s="93">
        <f t="shared" si="3"/>
        <v>39.328747857387732</v>
      </c>
    </row>
    <row r="17" spans="1:11" ht="40.200000000000003">
      <c r="A17" s="105"/>
      <c r="B17" s="105"/>
      <c r="C17" s="105"/>
      <c r="D17" s="96">
        <v>6361</v>
      </c>
      <c r="E17" s="97" t="s">
        <v>81</v>
      </c>
      <c r="F17" s="380">
        <v>435583.1</v>
      </c>
      <c r="G17" s="381"/>
      <c r="H17" s="380">
        <v>1166800</v>
      </c>
      <c r="I17" s="380">
        <v>458887.83</v>
      </c>
      <c r="J17" s="100">
        <f t="shared" si="2"/>
        <v>105.35023741738374</v>
      </c>
      <c r="K17" s="100">
        <f t="shared" si="3"/>
        <v>39.328747857387732</v>
      </c>
    </row>
    <row r="18" spans="1:11" ht="40.200000000000003">
      <c r="A18" s="105"/>
      <c r="B18" s="105"/>
      <c r="C18" s="106"/>
      <c r="D18" s="96">
        <v>6362</v>
      </c>
      <c r="E18" s="97" t="s">
        <v>82</v>
      </c>
      <c r="F18" s="380"/>
      <c r="G18" s="381"/>
      <c r="H18" s="380"/>
      <c r="I18" s="380"/>
      <c r="J18" s="100" t="e">
        <f t="shared" si="2"/>
        <v>#DIV/0!</v>
      </c>
      <c r="K18" s="107" t="e">
        <f t="shared" si="3"/>
        <v>#DIV/0!</v>
      </c>
    </row>
    <row r="19" spans="1:11" ht="27">
      <c r="A19" s="105"/>
      <c r="B19" s="105"/>
      <c r="C19" s="108">
        <v>638</v>
      </c>
      <c r="D19" s="109"/>
      <c r="E19" s="110" t="s">
        <v>252</v>
      </c>
      <c r="F19" s="383">
        <f>SUM(F20)</f>
        <v>0</v>
      </c>
      <c r="G19" s="383">
        <f t="shared" ref="G19:I19" si="6">SUM(G20)</f>
        <v>0</v>
      </c>
      <c r="H19" s="383">
        <f t="shared" si="6"/>
        <v>0</v>
      </c>
      <c r="I19" s="383">
        <f t="shared" si="6"/>
        <v>0</v>
      </c>
      <c r="J19" s="100"/>
      <c r="K19" s="107"/>
    </row>
    <row r="20" spans="1:11" ht="27">
      <c r="A20" s="105"/>
      <c r="B20" s="105"/>
      <c r="C20" s="68"/>
      <c r="D20" s="96">
        <v>6381</v>
      </c>
      <c r="E20" s="97" t="s">
        <v>155</v>
      </c>
      <c r="F20" s="380">
        <v>0</v>
      </c>
      <c r="G20" s="381"/>
      <c r="H20" s="380"/>
      <c r="I20" s="380"/>
      <c r="J20" s="100" t="e">
        <f t="shared" ref="J20" si="7">SUM(I20/F20*100)</f>
        <v>#DIV/0!</v>
      </c>
      <c r="K20" s="107" t="e">
        <f t="shared" ref="K20" si="8">SUM(I20/H20*100)</f>
        <v>#DIV/0!</v>
      </c>
    </row>
    <row r="21" spans="1:11">
      <c r="A21" s="101"/>
      <c r="B21" s="101"/>
      <c r="C21" s="111">
        <v>641</v>
      </c>
      <c r="D21" s="102"/>
      <c r="E21" s="103" t="s">
        <v>64</v>
      </c>
      <c r="F21" s="382">
        <f>SUM(F22)</f>
        <v>0.01</v>
      </c>
      <c r="G21" s="384"/>
      <c r="H21" s="382">
        <f t="shared" ref="H21:I21" si="9">SUM(H22)</f>
        <v>2</v>
      </c>
      <c r="I21" s="382">
        <f t="shared" si="9"/>
        <v>0</v>
      </c>
      <c r="J21" s="93">
        <f t="shared" si="2"/>
        <v>0</v>
      </c>
      <c r="K21" s="93">
        <f t="shared" si="3"/>
        <v>0</v>
      </c>
    </row>
    <row r="22" spans="1:11" ht="27">
      <c r="A22" s="105"/>
      <c r="B22" s="105"/>
      <c r="C22" s="106"/>
      <c r="D22" s="96">
        <v>6413</v>
      </c>
      <c r="E22" s="97" t="s">
        <v>65</v>
      </c>
      <c r="F22" s="380">
        <v>0.01</v>
      </c>
      <c r="G22" s="385"/>
      <c r="H22" s="380">
        <v>2</v>
      </c>
      <c r="I22" s="380"/>
      <c r="J22" s="100">
        <f t="shared" si="2"/>
        <v>0</v>
      </c>
      <c r="K22" s="107">
        <f t="shared" si="3"/>
        <v>0</v>
      </c>
    </row>
    <row r="23" spans="1:11" ht="40.200000000000003">
      <c r="A23" s="113"/>
      <c r="B23" s="113">
        <v>65</v>
      </c>
      <c r="C23" s="114"/>
      <c r="D23" s="115"/>
      <c r="E23" s="116" t="s">
        <v>42</v>
      </c>
      <c r="F23" s="377">
        <f>SUM(F24)</f>
        <v>3831.85</v>
      </c>
      <c r="G23" s="386"/>
      <c r="H23" s="377">
        <f t="shared" ref="H23:I24" si="10">SUM(H24)</f>
        <v>7500</v>
      </c>
      <c r="I23" s="377">
        <f t="shared" si="10"/>
        <v>0</v>
      </c>
      <c r="J23" s="87">
        <f t="shared" si="2"/>
        <v>0</v>
      </c>
      <c r="K23" s="87">
        <f t="shared" si="3"/>
        <v>0</v>
      </c>
    </row>
    <row r="24" spans="1:11">
      <c r="A24" s="117"/>
      <c r="B24" s="117"/>
      <c r="C24" s="118">
        <v>652</v>
      </c>
      <c r="D24" s="119"/>
      <c r="E24" s="91" t="s">
        <v>66</v>
      </c>
      <c r="F24" s="382">
        <f>SUM(F25)</f>
        <v>3831.85</v>
      </c>
      <c r="G24" s="382">
        <f t="shared" ref="G24" si="11">SUM(G25)</f>
        <v>0</v>
      </c>
      <c r="H24" s="382">
        <f t="shared" si="10"/>
        <v>7500</v>
      </c>
      <c r="I24" s="382">
        <f t="shared" si="10"/>
        <v>0</v>
      </c>
      <c r="J24" s="93">
        <f t="shared" si="2"/>
        <v>0</v>
      </c>
      <c r="K24" s="93">
        <f t="shared" si="3"/>
        <v>0</v>
      </c>
    </row>
    <row r="25" spans="1:11">
      <c r="A25" s="105"/>
      <c r="B25" s="105"/>
      <c r="C25" s="106"/>
      <c r="D25" s="96">
        <v>6526</v>
      </c>
      <c r="E25" s="97" t="s">
        <v>67</v>
      </c>
      <c r="F25" s="380">
        <v>3831.85</v>
      </c>
      <c r="G25" s="385"/>
      <c r="H25" s="380">
        <v>7500</v>
      </c>
      <c r="I25" s="380"/>
      <c r="J25" s="100">
        <f t="shared" si="2"/>
        <v>0</v>
      </c>
      <c r="K25" s="100">
        <f t="shared" si="3"/>
        <v>0</v>
      </c>
    </row>
    <row r="26" spans="1:11" ht="40.200000000000003">
      <c r="A26" s="113"/>
      <c r="B26" s="113">
        <v>66</v>
      </c>
      <c r="C26" s="82"/>
      <c r="D26" s="115"/>
      <c r="E26" s="116" t="s">
        <v>141</v>
      </c>
      <c r="F26" s="377">
        <f>SUM(F29)</f>
        <v>0</v>
      </c>
      <c r="G26" s="386"/>
      <c r="H26" s="377">
        <f t="shared" ref="H26:I26" si="12">SUM(H27+H29)</f>
        <v>10000</v>
      </c>
      <c r="I26" s="377">
        <f t="shared" si="12"/>
        <v>0</v>
      </c>
      <c r="J26" s="100" t="e">
        <f t="shared" si="2"/>
        <v>#DIV/0!</v>
      </c>
      <c r="K26" s="87">
        <f t="shared" si="3"/>
        <v>0</v>
      </c>
    </row>
    <row r="27" spans="1:11" ht="27">
      <c r="A27" s="120"/>
      <c r="B27" s="120"/>
      <c r="C27" s="121">
        <v>661</v>
      </c>
      <c r="D27" s="119">
        <v>661</v>
      </c>
      <c r="E27" s="91" t="s">
        <v>75</v>
      </c>
      <c r="F27" s="378"/>
      <c r="G27" s="387"/>
      <c r="H27" s="378"/>
      <c r="I27" s="378"/>
      <c r="J27" s="122" t="e">
        <f t="shared" si="2"/>
        <v>#DIV/0!</v>
      </c>
      <c r="K27" s="122" t="e">
        <f t="shared" si="3"/>
        <v>#DIV/0!</v>
      </c>
    </row>
    <row r="28" spans="1:11">
      <c r="A28" s="95"/>
      <c r="B28" s="95"/>
      <c r="C28" s="123"/>
      <c r="D28" s="96">
        <v>6615</v>
      </c>
      <c r="E28" s="97" t="s">
        <v>76</v>
      </c>
      <c r="F28" s="380"/>
      <c r="G28" s="385"/>
      <c r="H28" s="388"/>
      <c r="I28" s="388"/>
      <c r="J28" s="107" t="e">
        <f t="shared" si="2"/>
        <v>#DIV/0!</v>
      </c>
      <c r="K28" s="107" t="e">
        <f t="shared" si="3"/>
        <v>#DIV/0!</v>
      </c>
    </row>
    <row r="29" spans="1:11" ht="40.200000000000003">
      <c r="A29" s="122"/>
      <c r="B29" s="122"/>
      <c r="C29" s="370">
        <v>663</v>
      </c>
      <c r="D29" s="119"/>
      <c r="E29" s="124" t="s">
        <v>83</v>
      </c>
      <c r="F29" s="125">
        <f>SUM(F30+F31)</f>
        <v>0</v>
      </c>
      <c r="G29" s="125">
        <f t="shared" ref="G29:I29" si="13">SUM(G30+G31)</f>
        <v>0</v>
      </c>
      <c r="H29" s="125">
        <f t="shared" si="13"/>
        <v>10000</v>
      </c>
      <c r="I29" s="125">
        <f t="shared" si="13"/>
        <v>0</v>
      </c>
      <c r="J29" s="93" t="e">
        <f t="shared" si="2"/>
        <v>#DIV/0!</v>
      </c>
      <c r="K29" s="93">
        <f t="shared" si="3"/>
        <v>0</v>
      </c>
    </row>
    <row r="30" spans="1:11">
      <c r="A30" s="68"/>
      <c r="B30" s="68"/>
      <c r="C30" s="68"/>
      <c r="D30" s="182">
        <v>6631</v>
      </c>
      <c r="E30" s="126" t="s">
        <v>84</v>
      </c>
      <c r="F30" s="127"/>
      <c r="G30" s="128"/>
      <c r="H30" s="127">
        <v>10000</v>
      </c>
      <c r="I30" s="127"/>
      <c r="J30" s="100" t="e">
        <f t="shared" si="2"/>
        <v>#DIV/0!</v>
      </c>
      <c r="K30" s="100">
        <f t="shared" si="3"/>
        <v>0</v>
      </c>
    </row>
    <row r="31" spans="1:11">
      <c r="A31" s="68"/>
      <c r="B31" s="68"/>
      <c r="C31" s="68"/>
      <c r="D31" s="96">
        <v>6632</v>
      </c>
      <c r="E31" s="126" t="s">
        <v>142</v>
      </c>
      <c r="F31" s="127"/>
      <c r="G31" s="129"/>
      <c r="H31" s="127"/>
      <c r="I31" s="127"/>
      <c r="J31" s="100" t="e">
        <f t="shared" si="2"/>
        <v>#DIV/0!</v>
      </c>
      <c r="K31" s="107" t="e">
        <f t="shared" si="3"/>
        <v>#DIV/0!</v>
      </c>
    </row>
    <row r="32" spans="1:11" ht="41.4" customHeight="1">
      <c r="A32" s="130"/>
      <c r="B32" s="131">
        <v>67</v>
      </c>
      <c r="C32" s="131"/>
      <c r="D32" s="131"/>
      <c r="E32" s="132" t="s">
        <v>85</v>
      </c>
      <c r="F32" s="133">
        <f>SUM(F33)</f>
        <v>46549.26</v>
      </c>
      <c r="G32" s="133">
        <f t="shared" ref="G32:I32" si="14">SUM(G33)</f>
        <v>0</v>
      </c>
      <c r="H32" s="133">
        <f t="shared" si="14"/>
        <v>125675</v>
      </c>
      <c r="I32" s="133">
        <f t="shared" si="14"/>
        <v>60429.2</v>
      </c>
      <c r="J32" s="87">
        <f t="shared" si="2"/>
        <v>129.81774576008297</v>
      </c>
      <c r="K32" s="87">
        <f t="shared" si="3"/>
        <v>48.083707976924607</v>
      </c>
    </row>
    <row r="33" spans="1:11" ht="39.6">
      <c r="A33" s="134"/>
      <c r="B33" s="135"/>
      <c r="C33" s="371">
        <v>671</v>
      </c>
      <c r="D33" s="136"/>
      <c r="E33" s="137" t="s">
        <v>86</v>
      </c>
      <c r="F33" s="138">
        <f>SUM(F34+F35)</f>
        <v>46549.26</v>
      </c>
      <c r="G33" s="138">
        <f t="shared" ref="G33:I33" si="15">SUM(G34+G35)</f>
        <v>0</v>
      </c>
      <c r="H33" s="138">
        <f t="shared" si="15"/>
        <v>125675</v>
      </c>
      <c r="I33" s="138">
        <f t="shared" si="15"/>
        <v>60429.2</v>
      </c>
      <c r="J33" s="93">
        <f t="shared" si="2"/>
        <v>129.81774576008297</v>
      </c>
      <c r="K33" s="93">
        <f t="shared" si="3"/>
        <v>48.083707976924607</v>
      </c>
    </row>
    <row r="34" spans="1:11" ht="26.4">
      <c r="A34" s="50"/>
      <c r="B34" s="50"/>
      <c r="C34" s="50"/>
      <c r="D34" s="55">
        <v>6711</v>
      </c>
      <c r="E34" s="70" t="s">
        <v>87</v>
      </c>
      <c r="F34" s="389">
        <v>41849.26</v>
      </c>
      <c r="G34" s="390"/>
      <c r="H34" s="389">
        <v>107675</v>
      </c>
      <c r="I34" s="389">
        <v>52404.2</v>
      </c>
      <c r="J34" s="100">
        <f t="shared" si="2"/>
        <v>125.22133007847688</v>
      </c>
      <c r="K34" s="100">
        <f t="shared" si="3"/>
        <v>48.668864638959832</v>
      </c>
    </row>
    <row r="35" spans="1:11" ht="26.4">
      <c r="A35" s="50"/>
      <c r="B35" s="50"/>
      <c r="C35" s="50"/>
      <c r="D35" s="55">
        <v>6712</v>
      </c>
      <c r="E35" s="70" t="s">
        <v>143</v>
      </c>
      <c r="F35" s="389">
        <v>4700</v>
      </c>
      <c r="G35" s="391"/>
      <c r="H35" s="389">
        <v>18000</v>
      </c>
      <c r="I35" s="389">
        <v>8025</v>
      </c>
      <c r="J35" s="100">
        <f t="shared" si="2"/>
        <v>170.74468085106383</v>
      </c>
      <c r="K35" s="100">
        <f t="shared" si="3"/>
        <v>44.583333333333336</v>
      </c>
    </row>
    <row r="36" spans="1:11" ht="26.4">
      <c r="A36" s="139">
        <v>7</v>
      </c>
      <c r="B36" s="139"/>
      <c r="C36" s="139"/>
      <c r="D36" s="139"/>
      <c r="E36" s="140" t="s">
        <v>5</v>
      </c>
      <c r="F36" s="392">
        <f>SUM(F38)</f>
        <v>0</v>
      </c>
      <c r="G36" s="392">
        <f t="shared" ref="G36:I36" si="16">SUM(G38)</f>
        <v>0</v>
      </c>
      <c r="H36" s="392">
        <f t="shared" si="16"/>
        <v>0</v>
      </c>
      <c r="I36" s="392">
        <f t="shared" si="16"/>
        <v>0</v>
      </c>
      <c r="J36" s="81" t="e">
        <f t="shared" si="2"/>
        <v>#DIV/0!</v>
      </c>
      <c r="K36" s="141" t="e">
        <f t="shared" si="3"/>
        <v>#DIV/0!</v>
      </c>
    </row>
    <row r="37" spans="1:11" ht="26.4">
      <c r="A37" s="142"/>
      <c r="B37" s="143">
        <v>72</v>
      </c>
      <c r="C37" s="144"/>
      <c r="D37" s="143"/>
      <c r="E37" s="145" t="s">
        <v>18</v>
      </c>
      <c r="F37" s="393">
        <f>SUM(F38)</f>
        <v>0</v>
      </c>
      <c r="G37" s="393">
        <f t="shared" ref="G37:H37" si="17">SUM(G38)</f>
        <v>0</v>
      </c>
      <c r="H37" s="393">
        <f t="shared" si="17"/>
        <v>0</v>
      </c>
      <c r="I37" s="393">
        <f t="shared" ref="I37" si="18">SUM(I38)</f>
        <v>0</v>
      </c>
      <c r="J37" s="146" t="e">
        <f t="shared" si="2"/>
        <v>#DIV/0!</v>
      </c>
      <c r="K37" s="146" t="e">
        <f t="shared" si="3"/>
        <v>#DIV/0!</v>
      </c>
    </row>
    <row r="38" spans="1:11" ht="15.75" customHeight="1">
      <c r="A38" s="88"/>
      <c r="B38" s="88"/>
      <c r="C38" s="89">
        <v>721</v>
      </c>
      <c r="D38" s="102"/>
      <c r="E38" s="103" t="s">
        <v>88</v>
      </c>
      <c r="F38" s="382">
        <f>SUM(F39)</f>
        <v>0</v>
      </c>
      <c r="G38" s="382"/>
      <c r="H38" s="382">
        <v>0</v>
      </c>
      <c r="I38" s="382"/>
      <c r="J38" s="122" t="e">
        <f t="shared" si="2"/>
        <v>#DIV/0!</v>
      </c>
      <c r="K38" s="122" t="e">
        <f t="shared" si="3"/>
        <v>#DIV/0!</v>
      </c>
    </row>
    <row r="39" spans="1:11" ht="15.75" customHeight="1">
      <c r="A39" s="94"/>
      <c r="B39" s="95"/>
      <c r="C39" s="95"/>
      <c r="D39" s="96">
        <v>7211</v>
      </c>
      <c r="E39" s="97" t="s">
        <v>89</v>
      </c>
      <c r="F39" s="380"/>
      <c r="G39" s="380"/>
      <c r="H39" s="380">
        <v>0</v>
      </c>
      <c r="I39" s="380"/>
      <c r="J39" s="107" t="e">
        <f t="shared" si="2"/>
        <v>#DIV/0!</v>
      </c>
      <c r="K39" s="107" t="e">
        <f t="shared" si="3"/>
        <v>#DIV/0!</v>
      </c>
    </row>
    <row r="40" spans="1:11">
      <c r="A40" s="147">
        <v>9</v>
      </c>
      <c r="B40" s="147"/>
      <c r="C40" s="147"/>
      <c r="D40" s="148" t="s">
        <v>90</v>
      </c>
      <c r="E40" s="149" t="s">
        <v>249</v>
      </c>
      <c r="F40" s="394"/>
      <c r="G40" s="394"/>
      <c r="H40" s="394">
        <f>SUM(H41)</f>
        <v>0</v>
      </c>
      <c r="I40" s="394"/>
      <c r="J40" s="150" t="e">
        <f t="shared" si="2"/>
        <v>#DIV/0!</v>
      </c>
      <c r="K40" s="150" t="e">
        <f t="shared" si="3"/>
        <v>#DIV/0!</v>
      </c>
    </row>
    <row r="41" spans="1:11">
      <c r="A41" s="105"/>
      <c r="B41" s="105">
        <v>92</v>
      </c>
      <c r="C41" s="105"/>
      <c r="D41" s="96"/>
      <c r="E41" s="110" t="s">
        <v>250</v>
      </c>
      <c r="F41" s="383"/>
      <c r="G41" s="383"/>
      <c r="H41" s="383">
        <f>SUM(H42)</f>
        <v>0</v>
      </c>
      <c r="I41" s="383"/>
      <c r="J41" s="107" t="e">
        <f t="shared" si="2"/>
        <v>#DIV/0!</v>
      </c>
      <c r="K41" s="107" t="e">
        <f t="shared" si="3"/>
        <v>#DIV/0!</v>
      </c>
    </row>
    <row r="42" spans="1:11">
      <c r="A42" s="105"/>
      <c r="B42" s="105"/>
      <c r="C42" s="105">
        <v>922</v>
      </c>
      <c r="D42" s="96"/>
      <c r="E42" s="97" t="s">
        <v>251</v>
      </c>
      <c r="F42" s="380"/>
      <c r="G42" s="380"/>
      <c r="H42" s="380">
        <f>SUM(H43)</f>
        <v>0</v>
      </c>
      <c r="I42" s="380"/>
      <c r="J42" s="107"/>
      <c r="K42" s="107"/>
    </row>
    <row r="43" spans="1:11">
      <c r="A43" s="105"/>
      <c r="B43" s="105"/>
      <c r="C43" s="105"/>
      <c r="D43" s="96">
        <v>9221</v>
      </c>
      <c r="E43" s="97"/>
      <c r="F43" s="380"/>
      <c r="G43" s="380"/>
      <c r="H43" s="380"/>
      <c r="I43" s="380"/>
      <c r="J43" s="107"/>
      <c r="K43" s="107"/>
    </row>
    <row r="44" spans="1:11">
      <c r="A44" s="105"/>
      <c r="B44" s="105"/>
      <c r="C44" s="105"/>
      <c r="D44" s="96"/>
      <c r="E44" s="97"/>
      <c r="F44" s="381"/>
      <c r="G44" s="381"/>
      <c r="H44" s="381"/>
      <c r="I44" s="380"/>
      <c r="J44" s="107"/>
      <c r="K44" s="107"/>
    </row>
    <row r="45" spans="1:11">
      <c r="A45" s="105"/>
      <c r="B45" s="105"/>
      <c r="C45" s="106"/>
      <c r="D45" s="96"/>
      <c r="E45" s="97"/>
      <c r="F45" s="381"/>
      <c r="G45" s="381"/>
      <c r="H45" s="381"/>
      <c r="I45" s="380"/>
      <c r="J45" s="107" t="e">
        <f t="shared" si="2"/>
        <v>#DIV/0!</v>
      </c>
      <c r="K45" s="107" t="e">
        <f t="shared" si="3"/>
        <v>#DIV/0!</v>
      </c>
    </row>
    <row r="46" spans="1:11" ht="28.2">
      <c r="A46" s="151"/>
      <c r="B46" s="151"/>
      <c r="C46" s="108"/>
      <c r="D46" s="109"/>
      <c r="E46" s="152" t="s">
        <v>77</v>
      </c>
      <c r="F46" s="50" t="s">
        <v>268</v>
      </c>
      <c r="G46" s="50" t="s">
        <v>262</v>
      </c>
      <c r="H46" s="50" t="s">
        <v>263</v>
      </c>
      <c r="I46" s="50" t="s">
        <v>269</v>
      </c>
      <c r="J46" s="69" t="s">
        <v>139</v>
      </c>
      <c r="K46" s="69" t="s">
        <v>140</v>
      </c>
    </row>
    <row r="47" spans="1:11">
      <c r="A47" s="153"/>
      <c r="B47" s="153"/>
      <c r="C47" s="154"/>
      <c r="D47" s="155"/>
      <c r="E47" s="156">
        <v>1</v>
      </c>
      <c r="F47" s="157">
        <v>2</v>
      </c>
      <c r="G47" s="157" t="s">
        <v>160</v>
      </c>
      <c r="H47" s="157">
        <v>4</v>
      </c>
      <c r="I47" s="155">
        <v>5</v>
      </c>
      <c r="J47" s="72">
        <v>6</v>
      </c>
      <c r="K47" s="72">
        <v>7</v>
      </c>
    </row>
    <row r="48" spans="1:11">
      <c r="A48" s="158"/>
      <c r="B48" s="159"/>
      <c r="C48" s="160"/>
      <c r="D48" s="161"/>
      <c r="E48" s="162" t="s">
        <v>9</v>
      </c>
      <c r="F48" s="374">
        <f>SUM(F49+F105)</f>
        <v>555368.68000000005</v>
      </c>
      <c r="G48" s="374">
        <f t="shared" ref="G48:I48" si="19">SUM(G49+G105)</f>
        <v>0</v>
      </c>
      <c r="H48" s="374">
        <f t="shared" si="19"/>
        <v>1309977</v>
      </c>
      <c r="I48" s="374">
        <f t="shared" si="19"/>
        <v>513057.23</v>
      </c>
      <c r="J48" s="163">
        <f>SUM(I48/F48*100)</f>
        <v>92.381376277826817</v>
      </c>
      <c r="K48" s="163">
        <f>SUM(I48/H48*100)</f>
        <v>39.165361681922654</v>
      </c>
    </row>
    <row r="49" spans="1:11">
      <c r="A49" s="164">
        <v>3</v>
      </c>
      <c r="B49" s="165"/>
      <c r="C49" s="166"/>
      <c r="D49" s="167"/>
      <c r="E49" s="168" t="s">
        <v>6</v>
      </c>
      <c r="F49" s="395">
        <f>SUM(F50+F60+F93+F99+F102)</f>
        <v>545300.83000000007</v>
      </c>
      <c r="G49" s="395">
        <f t="shared" ref="G49:I49" si="20">SUM(G50+G60+G93+G99+G102)</f>
        <v>0</v>
      </c>
      <c r="H49" s="395">
        <f t="shared" si="20"/>
        <v>1271977</v>
      </c>
      <c r="I49" s="395">
        <f t="shared" si="20"/>
        <v>513057.23</v>
      </c>
      <c r="J49" s="163">
        <f t="shared" ref="J49:J115" si="21">SUM(I49/F49*100)</f>
        <v>94.087006982916193</v>
      </c>
      <c r="K49" s="163">
        <f t="shared" ref="K49:K114" si="22">SUM(I49/H49*100)</f>
        <v>40.335417228456173</v>
      </c>
    </row>
    <row r="50" spans="1:11">
      <c r="A50" s="146"/>
      <c r="B50" s="146">
        <v>31</v>
      </c>
      <c r="C50" s="146"/>
      <c r="D50" s="146"/>
      <c r="E50" s="169" t="s">
        <v>7</v>
      </c>
      <c r="F50" s="170">
        <f>SUM(F51+F55+F57)</f>
        <v>476310.57000000007</v>
      </c>
      <c r="G50" s="170">
        <f t="shared" ref="G50:I50" si="23">SUM(G51+G55+G57)</f>
        <v>0</v>
      </c>
      <c r="H50" s="170">
        <f t="shared" si="23"/>
        <v>1018843</v>
      </c>
      <c r="I50" s="170">
        <f t="shared" si="23"/>
        <v>436237.56</v>
      </c>
      <c r="J50" s="87">
        <f t="shared" si="21"/>
        <v>91.586789686401445</v>
      </c>
      <c r="K50" s="87">
        <f t="shared" si="22"/>
        <v>42.816956096277835</v>
      </c>
    </row>
    <row r="51" spans="1:11">
      <c r="A51" s="122"/>
      <c r="B51" s="122"/>
      <c r="C51" s="122">
        <v>311</v>
      </c>
      <c r="D51" s="122"/>
      <c r="E51" s="171" t="s">
        <v>91</v>
      </c>
      <c r="F51" s="125">
        <f>SUM(F52:F54)</f>
        <v>397490.64</v>
      </c>
      <c r="G51" s="125">
        <f t="shared" ref="G51:I51" si="24">SUM(G52:G54)</f>
        <v>0</v>
      </c>
      <c r="H51" s="125">
        <f t="shared" si="24"/>
        <v>765381</v>
      </c>
      <c r="I51" s="125">
        <f t="shared" si="24"/>
        <v>363191.52</v>
      </c>
      <c r="J51" s="93">
        <f t="shared" si="21"/>
        <v>91.371087379566973</v>
      </c>
      <c r="K51" s="93">
        <f t="shared" si="22"/>
        <v>47.452382538892394</v>
      </c>
    </row>
    <row r="52" spans="1:11">
      <c r="A52" s="68"/>
      <c r="B52" s="68"/>
      <c r="C52" s="68"/>
      <c r="D52" s="68">
        <v>3111</v>
      </c>
      <c r="E52" s="172" t="s">
        <v>92</v>
      </c>
      <c r="F52" s="127">
        <v>359912.79</v>
      </c>
      <c r="G52" s="129"/>
      <c r="H52" s="127">
        <v>765381</v>
      </c>
      <c r="I52" s="127">
        <v>322440.28999999998</v>
      </c>
      <c r="J52" s="100">
        <f t="shared" si="21"/>
        <v>89.588450024240601</v>
      </c>
      <c r="K52" s="100">
        <f t="shared" si="22"/>
        <v>42.128076082369432</v>
      </c>
    </row>
    <row r="53" spans="1:11">
      <c r="A53" s="68"/>
      <c r="B53" s="68"/>
      <c r="C53" s="68"/>
      <c r="D53" s="68">
        <v>3113</v>
      </c>
      <c r="E53" s="172" t="s">
        <v>93</v>
      </c>
      <c r="F53" s="127">
        <v>530.28</v>
      </c>
      <c r="G53" s="129"/>
      <c r="H53" s="68"/>
      <c r="I53" s="127">
        <v>1516.09</v>
      </c>
      <c r="J53" s="100">
        <f t="shared" si="21"/>
        <v>285.90367353096474</v>
      </c>
      <c r="K53" s="100">
        <f>SUM(I53/H56*100)</f>
        <v>2.3075600066970061</v>
      </c>
    </row>
    <row r="54" spans="1:11">
      <c r="A54" s="68"/>
      <c r="B54" s="68"/>
      <c r="C54" s="68"/>
      <c r="D54" s="68">
        <v>3114</v>
      </c>
      <c r="E54" s="172" t="s">
        <v>147</v>
      </c>
      <c r="F54" s="127">
        <v>37047.57</v>
      </c>
      <c r="G54" s="129"/>
      <c r="H54" s="127"/>
      <c r="I54" s="127">
        <v>39235.14</v>
      </c>
      <c r="J54" s="100">
        <f t="shared" si="21"/>
        <v>105.90475974537601</v>
      </c>
      <c r="K54" s="107" t="e">
        <f t="shared" si="22"/>
        <v>#DIV/0!</v>
      </c>
    </row>
    <row r="55" spans="1:11">
      <c r="A55" s="122"/>
      <c r="B55" s="122"/>
      <c r="C55" s="122">
        <v>312</v>
      </c>
      <c r="D55" s="122"/>
      <c r="E55" s="171" t="s">
        <v>94</v>
      </c>
      <c r="F55" s="125">
        <f>SUM(F56)</f>
        <v>13537.21</v>
      </c>
      <c r="G55" s="125">
        <f t="shared" ref="G55:I55" si="25">SUM(G56)</f>
        <v>0</v>
      </c>
      <c r="H55" s="125">
        <f t="shared" si="25"/>
        <v>65701</v>
      </c>
      <c r="I55" s="125">
        <f t="shared" si="25"/>
        <v>13771.98</v>
      </c>
      <c r="J55" s="93">
        <f t="shared" si="21"/>
        <v>101.73425691113604</v>
      </c>
      <c r="K55" s="93">
        <f t="shared" si="22"/>
        <v>20.961598758009771</v>
      </c>
    </row>
    <row r="56" spans="1:11">
      <c r="A56" s="68"/>
      <c r="B56" s="68"/>
      <c r="C56" s="68"/>
      <c r="D56" s="68">
        <v>3121</v>
      </c>
      <c r="E56" s="172" t="s">
        <v>94</v>
      </c>
      <c r="F56" s="127">
        <v>13537.21</v>
      </c>
      <c r="G56" s="129"/>
      <c r="H56" s="127">
        <v>65701</v>
      </c>
      <c r="I56" s="127">
        <v>13771.98</v>
      </c>
      <c r="J56" s="100">
        <f t="shared" si="21"/>
        <v>101.73425691113604</v>
      </c>
      <c r="K56" s="107" t="e">
        <f>SUM(I56/#REF!*100)</f>
        <v>#REF!</v>
      </c>
    </row>
    <row r="57" spans="1:11">
      <c r="A57" s="122"/>
      <c r="B57" s="122"/>
      <c r="C57" s="122">
        <v>313</v>
      </c>
      <c r="D57" s="122"/>
      <c r="E57" s="171" t="s">
        <v>95</v>
      </c>
      <c r="F57" s="125">
        <f>SUM(F58+F59)</f>
        <v>65282.720000000001</v>
      </c>
      <c r="G57" s="125">
        <f t="shared" ref="G57:I57" si="26">SUM(G58+G59)</f>
        <v>0</v>
      </c>
      <c r="H57" s="125">
        <f t="shared" si="26"/>
        <v>187761</v>
      </c>
      <c r="I57" s="125">
        <f t="shared" si="26"/>
        <v>59274.06</v>
      </c>
      <c r="J57" s="93">
        <f t="shared" si="21"/>
        <v>90.795941100493366</v>
      </c>
      <c r="K57" s="93">
        <f t="shared" si="22"/>
        <v>31.568888107754006</v>
      </c>
    </row>
    <row r="58" spans="1:11">
      <c r="A58" s="68"/>
      <c r="B58" s="68"/>
      <c r="C58" s="68"/>
      <c r="D58" s="68">
        <v>3132</v>
      </c>
      <c r="E58" s="172" t="s">
        <v>96</v>
      </c>
      <c r="F58" s="127">
        <v>65282.720000000001</v>
      </c>
      <c r="G58" s="129"/>
      <c r="H58" s="127"/>
      <c r="I58" s="127"/>
      <c r="J58" s="100">
        <f t="shared" si="21"/>
        <v>0</v>
      </c>
      <c r="K58" s="107" t="e">
        <f t="shared" si="22"/>
        <v>#DIV/0!</v>
      </c>
    </row>
    <row r="59" spans="1:11">
      <c r="A59" s="68"/>
      <c r="B59" s="68"/>
      <c r="C59" s="68"/>
      <c r="D59" s="68">
        <v>3133</v>
      </c>
      <c r="E59" s="172" t="s">
        <v>97</v>
      </c>
      <c r="F59" s="127">
        <v>0</v>
      </c>
      <c r="G59" s="68"/>
      <c r="H59" s="127">
        <v>187761</v>
      </c>
      <c r="I59" s="127">
        <v>59274.06</v>
      </c>
      <c r="J59" s="100" t="e">
        <f t="shared" si="21"/>
        <v>#DIV/0!</v>
      </c>
      <c r="K59" s="107">
        <f t="shared" si="22"/>
        <v>31.568888107754006</v>
      </c>
    </row>
    <row r="60" spans="1:11">
      <c r="A60" s="146"/>
      <c r="B60" s="146">
        <v>32</v>
      </c>
      <c r="C60" s="146"/>
      <c r="D60" s="146"/>
      <c r="E60" s="169" t="s">
        <v>13</v>
      </c>
      <c r="F60" s="170">
        <f>SUM(F61+F66+F73+F83+F85)</f>
        <v>68786.390000000014</v>
      </c>
      <c r="G60" s="170">
        <f t="shared" ref="G60:I60" si="27">SUM(G61+G66+G73+G83+G85)</f>
        <v>0</v>
      </c>
      <c r="H60" s="170">
        <f t="shared" si="27"/>
        <v>232034</v>
      </c>
      <c r="I60" s="170">
        <f t="shared" si="27"/>
        <v>76819.67</v>
      </c>
      <c r="J60" s="87">
        <f t="shared" si="21"/>
        <v>111.67858932559184</v>
      </c>
      <c r="K60" s="87">
        <f t="shared" si="22"/>
        <v>33.107074825241128</v>
      </c>
    </row>
    <row r="61" spans="1:11">
      <c r="A61" s="122"/>
      <c r="B61" s="122"/>
      <c r="C61" s="122">
        <v>321</v>
      </c>
      <c r="D61" s="122"/>
      <c r="E61" s="171" t="s">
        <v>98</v>
      </c>
      <c r="F61" s="125">
        <f>SUM(F62:F65)</f>
        <v>22811.9</v>
      </c>
      <c r="G61" s="125">
        <f t="shared" ref="G61:I61" si="28">SUM(G62:G65)</f>
        <v>0</v>
      </c>
      <c r="H61" s="125">
        <f t="shared" si="28"/>
        <v>115732</v>
      </c>
      <c r="I61" s="125">
        <f t="shared" si="28"/>
        <v>20505.760000000002</v>
      </c>
      <c r="J61" s="93">
        <f t="shared" si="21"/>
        <v>89.890627260333417</v>
      </c>
      <c r="K61" s="93">
        <f t="shared" si="22"/>
        <v>17.718314727128195</v>
      </c>
    </row>
    <row r="62" spans="1:11">
      <c r="A62" s="68"/>
      <c r="B62" s="68"/>
      <c r="C62" s="68"/>
      <c r="D62" s="68">
        <v>3211</v>
      </c>
      <c r="E62" s="172" t="s">
        <v>99</v>
      </c>
      <c r="F62" s="127">
        <v>1263.7</v>
      </c>
      <c r="G62" s="129"/>
      <c r="H62" s="127">
        <v>2000</v>
      </c>
      <c r="I62" s="127">
        <v>1453.2</v>
      </c>
      <c r="J62" s="100">
        <f>SUM(I67/F62*100)</f>
        <v>162.69130331566035</v>
      </c>
      <c r="K62" s="100">
        <f>SUM(I67/H62*100)</f>
        <v>102.79650000000001</v>
      </c>
    </row>
    <row r="63" spans="1:11" ht="27">
      <c r="A63" s="68"/>
      <c r="B63" s="68"/>
      <c r="C63" s="68"/>
      <c r="D63" s="68">
        <v>3212</v>
      </c>
      <c r="E63" s="172" t="s">
        <v>152</v>
      </c>
      <c r="F63" s="127">
        <v>21548.2</v>
      </c>
      <c r="G63" s="129"/>
      <c r="H63" s="127">
        <v>55000</v>
      </c>
      <c r="I63" s="127">
        <v>18656.560000000001</v>
      </c>
      <c r="J63" s="100">
        <f>SUM(I68/F63*100)</f>
        <v>42.883210662607546</v>
      </c>
      <c r="K63" s="100">
        <f>SUM(I68/H63*100)</f>
        <v>16.801018181818179</v>
      </c>
    </row>
    <row r="64" spans="1:11">
      <c r="A64" s="68"/>
      <c r="B64" s="68"/>
      <c r="C64" s="68"/>
      <c r="D64" s="68">
        <v>3213</v>
      </c>
      <c r="E64" s="172" t="s">
        <v>100</v>
      </c>
      <c r="F64" s="127"/>
      <c r="G64" s="129"/>
      <c r="H64" s="127">
        <v>1000</v>
      </c>
      <c r="I64" s="127">
        <v>396</v>
      </c>
      <c r="J64" s="100" t="e">
        <f t="shared" si="21"/>
        <v>#DIV/0!</v>
      </c>
      <c r="K64" s="107">
        <f t="shared" si="22"/>
        <v>39.6</v>
      </c>
    </row>
    <row r="65" spans="1:11">
      <c r="A65" s="68"/>
      <c r="B65" s="68"/>
      <c r="C65" s="68"/>
      <c r="D65" s="68">
        <v>3214</v>
      </c>
      <c r="E65" s="172" t="s">
        <v>101</v>
      </c>
      <c r="F65" s="127">
        <v>0</v>
      </c>
      <c r="G65" s="68"/>
      <c r="H65" s="127">
        <v>57732</v>
      </c>
      <c r="I65" s="127"/>
      <c r="J65" s="100" t="e">
        <f t="shared" si="21"/>
        <v>#DIV/0!</v>
      </c>
      <c r="K65" s="107">
        <f t="shared" si="22"/>
        <v>0</v>
      </c>
    </row>
    <row r="66" spans="1:11">
      <c r="A66" s="122"/>
      <c r="B66" s="122"/>
      <c r="C66" s="122">
        <v>322</v>
      </c>
      <c r="D66" s="122"/>
      <c r="E66" s="171" t="s">
        <v>102</v>
      </c>
      <c r="F66" s="125">
        <f>SUM(F67:F72)</f>
        <v>20937.190000000002</v>
      </c>
      <c r="G66" s="125">
        <f t="shared" ref="G66:H66" si="29">SUM(G67:G72)</f>
        <v>0</v>
      </c>
      <c r="H66" s="125">
        <f t="shared" si="29"/>
        <v>48000</v>
      </c>
      <c r="I66" s="125">
        <f>SUM(I67:I72)</f>
        <v>19802.12</v>
      </c>
      <c r="J66" s="93">
        <f t="shared" si="21"/>
        <v>94.578689881497937</v>
      </c>
      <c r="K66" s="93">
        <f t="shared" si="22"/>
        <v>41.254416666666664</v>
      </c>
    </row>
    <row r="67" spans="1:11">
      <c r="A67" s="68"/>
      <c r="B67" s="68"/>
      <c r="C67" s="68"/>
      <c r="D67" s="68">
        <v>3221</v>
      </c>
      <c r="E67" s="172" t="s">
        <v>103</v>
      </c>
      <c r="F67" s="127">
        <v>2172.02</v>
      </c>
      <c r="G67" s="127"/>
      <c r="H67" s="127">
        <v>4000</v>
      </c>
      <c r="I67" s="125">
        <v>2055.9299999999998</v>
      </c>
      <c r="J67" s="100" t="e">
        <f>SUM(#REF!/F67*100)</f>
        <v>#REF!</v>
      </c>
      <c r="K67" s="107" t="e">
        <f>SUM(#REF!/H67*100)</f>
        <v>#REF!</v>
      </c>
    </row>
    <row r="68" spans="1:11">
      <c r="A68" s="68"/>
      <c r="B68" s="68"/>
      <c r="C68" s="68"/>
      <c r="D68" s="68">
        <v>3222</v>
      </c>
      <c r="E68" s="172" t="s">
        <v>104</v>
      </c>
      <c r="F68" s="127">
        <v>10148.91</v>
      </c>
      <c r="G68" s="127"/>
      <c r="H68" s="127">
        <v>20000</v>
      </c>
      <c r="I68" s="125">
        <v>9240.56</v>
      </c>
      <c r="J68" s="100" t="e">
        <f>SUM(#REF!/F68*100)</f>
        <v>#REF!</v>
      </c>
      <c r="K68" s="107" t="e">
        <f>SUM(#REF!/H68*100)</f>
        <v>#REF!</v>
      </c>
    </row>
    <row r="69" spans="1:11">
      <c r="A69" s="68"/>
      <c r="B69" s="68"/>
      <c r="C69" s="68"/>
      <c r="D69" s="68">
        <v>3223</v>
      </c>
      <c r="E69" s="172" t="s">
        <v>105</v>
      </c>
      <c r="F69" s="127">
        <v>8285.01</v>
      </c>
      <c r="G69" s="127"/>
      <c r="H69" s="127">
        <v>15500</v>
      </c>
      <c r="I69" s="125">
        <v>6999.11</v>
      </c>
      <c r="J69" s="100">
        <f t="shared" si="21"/>
        <v>84.479197973207036</v>
      </c>
      <c r="K69" s="107">
        <f t="shared" si="22"/>
        <v>45.155548387096772</v>
      </c>
    </row>
    <row r="70" spans="1:11" ht="27">
      <c r="A70" s="68"/>
      <c r="B70" s="68"/>
      <c r="C70" s="68"/>
      <c r="D70" s="68">
        <v>3224</v>
      </c>
      <c r="E70" s="172" t="s">
        <v>106</v>
      </c>
      <c r="F70" s="127"/>
      <c r="G70" s="127"/>
      <c r="H70" s="127">
        <v>6000</v>
      </c>
      <c r="I70" s="125">
        <v>340.49</v>
      </c>
      <c r="J70" s="100" t="e">
        <f t="shared" si="21"/>
        <v>#DIV/0!</v>
      </c>
      <c r="K70" s="107">
        <f t="shared" si="22"/>
        <v>5.6748333333333338</v>
      </c>
    </row>
    <row r="71" spans="1:11">
      <c r="A71" s="68"/>
      <c r="B71" s="68"/>
      <c r="C71" s="68"/>
      <c r="D71" s="68">
        <v>3225</v>
      </c>
      <c r="E71" s="172" t="s">
        <v>107</v>
      </c>
      <c r="F71" s="127">
        <v>331.25</v>
      </c>
      <c r="G71" s="127"/>
      <c r="H71" s="127">
        <v>2500</v>
      </c>
      <c r="I71" s="125">
        <v>1166.03</v>
      </c>
      <c r="J71" s="100">
        <f t="shared" si="21"/>
        <v>352.00905660377362</v>
      </c>
      <c r="K71" s="107">
        <f t="shared" si="22"/>
        <v>46.641199999999998</v>
      </c>
    </row>
    <row r="72" spans="1:11" ht="27">
      <c r="A72" s="68"/>
      <c r="B72" s="68"/>
      <c r="C72" s="68"/>
      <c r="D72" s="68">
        <v>3227</v>
      </c>
      <c r="E72" s="172" t="s">
        <v>108</v>
      </c>
      <c r="F72" s="127">
        <v>0</v>
      </c>
      <c r="G72" s="127"/>
      <c r="H72" s="127"/>
      <c r="I72" s="125"/>
      <c r="J72" s="100" t="e">
        <f t="shared" si="21"/>
        <v>#DIV/0!</v>
      </c>
      <c r="K72" s="107" t="e">
        <f t="shared" si="22"/>
        <v>#DIV/0!</v>
      </c>
    </row>
    <row r="73" spans="1:11">
      <c r="A73" s="122"/>
      <c r="B73" s="122"/>
      <c r="C73" s="122">
        <v>323</v>
      </c>
      <c r="D73" s="122"/>
      <c r="E73" s="171" t="s">
        <v>109</v>
      </c>
      <c r="F73" s="125">
        <f>SUM(F74:F82)</f>
        <v>23829.300000000003</v>
      </c>
      <c r="G73" s="125">
        <f t="shared" ref="G73:I73" si="30">SUM(G74:G82)</f>
        <v>0</v>
      </c>
      <c r="H73" s="125">
        <f t="shared" si="30"/>
        <v>64900</v>
      </c>
      <c r="I73" s="125">
        <f t="shared" si="30"/>
        <v>34636.500000000007</v>
      </c>
      <c r="J73" s="93">
        <f t="shared" si="21"/>
        <v>145.3525701552291</v>
      </c>
      <c r="K73" s="93">
        <f t="shared" si="22"/>
        <v>53.369029275808941</v>
      </c>
    </row>
    <row r="74" spans="1:11">
      <c r="A74" s="68"/>
      <c r="B74" s="68"/>
      <c r="C74" s="68"/>
      <c r="D74" s="68">
        <v>3231</v>
      </c>
      <c r="E74" s="172" t="s">
        <v>110</v>
      </c>
      <c r="F74" s="127">
        <v>19638.39</v>
      </c>
      <c r="G74" s="129"/>
      <c r="H74" s="127">
        <v>45000</v>
      </c>
      <c r="I74" s="127">
        <v>21762.15</v>
      </c>
      <c r="J74" s="100">
        <f t="shared" si="21"/>
        <v>110.81432846582639</v>
      </c>
      <c r="K74" s="100">
        <f t="shared" si="22"/>
        <v>48.360333333333337</v>
      </c>
    </row>
    <row r="75" spans="1:11" ht="27">
      <c r="A75" s="68"/>
      <c r="B75" s="68"/>
      <c r="C75" s="68"/>
      <c r="D75" s="68">
        <v>3232</v>
      </c>
      <c r="E75" s="172" t="s">
        <v>111</v>
      </c>
      <c r="F75" s="127">
        <v>1190.5</v>
      </c>
      <c r="G75" s="129"/>
      <c r="H75" s="127">
        <v>10200</v>
      </c>
      <c r="I75" s="127">
        <v>7510.41</v>
      </c>
      <c r="J75" s="100">
        <f t="shared" si="21"/>
        <v>630.86182276354475</v>
      </c>
      <c r="K75" s="100">
        <f t="shared" si="22"/>
        <v>73.631470588235288</v>
      </c>
    </row>
    <row r="76" spans="1:11">
      <c r="A76" s="68"/>
      <c r="B76" s="68"/>
      <c r="C76" s="68"/>
      <c r="D76" s="68">
        <v>3233</v>
      </c>
      <c r="E76" s="172" t="s">
        <v>112</v>
      </c>
      <c r="F76" s="127"/>
      <c r="G76" s="68"/>
      <c r="H76" s="127"/>
      <c r="I76" s="127"/>
      <c r="J76" s="100" t="e">
        <f t="shared" si="21"/>
        <v>#DIV/0!</v>
      </c>
      <c r="K76" s="107" t="e">
        <f t="shared" si="22"/>
        <v>#DIV/0!</v>
      </c>
    </row>
    <row r="77" spans="1:11">
      <c r="A77" s="68"/>
      <c r="B77" s="68"/>
      <c r="C77" s="68"/>
      <c r="D77" s="68">
        <v>3234</v>
      </c>
      <c r="E77" s="172" t="s">
        <v>113</v>
      </c>
      <c r="F77" s="127">
        <v>1237.04</v>
      </c>
      <c r="G77" s="129"/>
      <c r="H77" s="127">
        <v>2500</v>
      </c>
      <c r="I77" s="127">
        <v>1564.3</v>
      </c>
      <c r="J77" s="100">
        <f t="shared" si="21"/>
        <v>126.45508633512254</v>
      </c>
      <c r="K77" s="107">
        <f t="shared" si="22"/>
        <v>62.571999999999996</v>
      </c>
    </row>
    <row r="78" spans="1:11">
      <c r="A78" s="68"/>
      <c r="B78" s="68"/>
      <c r="C78" s="68"/>
      <c r="D78" s="68">
        <v>3235</v>
      </c>
      <c r="E78" s="172" t="s">
        <v>114</v>
      </c>
      <c r="F78" s="127">
        <v>369.74</v>
      </c>
      <c r="G78" s="68"/>
      <c r="H78" s="127">
        <v>200</v>
      </c>
      <c r="I78" s="127">
        <v>93.75</v>
      </c>
      <c r="J78" s="100">
        <f t="shared" si="21"/>
        <v>25.35565532536377</v>
      </c>
      <c r="K78" s="107">
        <f t="shared" si="22"/>
        <v>46.875</v>
      </c>
    </row>
    <row r="79" spans="1:11">
      <c r="A79" s="68"/>
      <c r="B79" s="68"/>
      <c r="C79" s="68"/>
      <c r="D79" s="68">
        <v>3236</v>
      </c>
      <c r="E79" s="172" t="s">
        <v>115</v>
      </c>
      <c r="F79" s="127"/>
      <c r="G79" s="129"/>
      <c r="H79" s="127"/>
      <c r="I79" s="127">
        <v>55</v>
      </c>
      <c r="J79" s="100" t="e">
        <f t="shared" si="21"/>
        <v>#DIV/0!</v>
      </c>
      <c r="K79" s="100" t="e">
        <f t="shared" si="22"/>
        <v>#DIV/0!</v>
      </c>
    </row>
    <row r="80" spans="1:11">
      <c r="A80" s="68"/>
      <c r="B80" s="68"/>
      <c r="C80" s="68"/>
      <c r="D80" s="68">
        <v>3237</v>
      </c>
      <c r="E80" s="172" t="s">
        <v>116</v>
      </c>
      <c r="F80" s="127">
        <v>240.98</v>
      </c>
      <c r="G80" s="68"/>
      <c r="H80" s="127">
        <v>5000</v>
      </c>
      <c r="I80" s="127">
        <v>2375</v>
      </c>
      <c r="J80" s="100">
        <f t="shared" si="21"/>
        <v>985.55896754917421</v>
      </c>
      <c r="K80" s="107">
        <f t="shared" si="22"/>
        <v>47.5</v>
      </c>
    </row>
    <row r="81" spans="1:11">
      <c r="A81" s="68"/>
      <c r="B81" s="68"/>
      <c r="C81" s="68"/>
      <c r="D81" s="68">
        <v>3238</v>
      </c>
      <c r="E81" s="172" t="s">
        <v>117</v>
      </c>
      <c r="F81" s="127">
        <v>1152.6500000000001</v>
      </c>
      <c r="G81" s="129"/>
      <c r="H81" s="127">
        <v>2000</v>
      </c>
      <c r="I81" s="127">
        <v>973.41</v>
      </c>
      <c r="J81" s="100">
        <f t="shared" si="21"/>
        <v>84.44974623693227</v>
      </c>
      <c r="K81" s="100">
        <f t="shared" si="22"/>
        <v>48.670499999999997</v>
      </c>
    </row>
    <row r="82" spans="1:11">
      <c r="A82" s="68"/>
      <c r="B82" s="68"/>
      <c r="C82" s="68"/>
      <c r="D82" s="68">
        <v>3239</v>
      </c>
      <c r="E82" s="172" t="s">
        <v>118</v>
      </c>
      <c r="F82" s="127"/>
      <c r="G82" s="68"/>
      <c r="H82" s="127"/>
      <c r="I82" s="127">
        <v>302.48</v>
      </c>
      <c r="J82" s="100" t="e">
        <f t="shared" si="21"/>
        <v>#DIV/0!</v>
      </c>
      <c r="K82" s="100" t="e">
        <f t="shared" si="22"/>
        <v>#DIV/0!</v>
      </c>
    </row>
    <row r="83" spans="1:11" ht="27">
      <c r="A83" s="122"/>
      <c r="B83" s="122"/>
      <c r="C83" s="122">
        <v>324</v>
      </c>
      <c r="D83" s="122"/>
      <c r="E83" s="171" t="s">
        <v>150</v>
      </c>
      <c r="F83" s="173">
        <f>SUM(F84)</f>
        <v>0</v>
      </c>
      <c r="G83" s="173">
        <f t="shared" ref="G83:H83" si="31">SUM(G84)</f>
        <v>0</v>
      </c>
      <c r="H83" s="173">
        <f t="shared" si="31"/>
        <v>0</v>
      </c>
      <c r="I83" s="122">
        <f t="shared" ref="I83" si="32">SUM(I84)</f>
        <v>0</v>
      </c>
      <c r="J83" s="93" t="e">
        <f t="shared" si="21"/>
        <v>#DIV/0!</v>
      </c>
      <c r="K83" s="122" t="e">
        <f t="shared" si="22"/>
        <v>#DIV/0!</v>
      </c>
    </row>
    <row r="84" spans="1:11" ht="27">
      <c r="A84" s="107"/>
      <c r="B84" s="107"/>
      <c r="C84" s="107"/>
      <c r="D84" s="107">
        <v>3241</v>
      </c>
      <c r="E84" s="174" t="s">
        <v>150</v>
      </c>
      <c r="F84" s="100">
        <v>0</v>
      </c>
      <c r="G84" s="100">
        <v>0</v>
      </c>
      <c r="H84" s="100">
        <v>0</v>
      </c>
      <c r="I84" s="107"/>
      <c r="J84" s="100" t="e">
        <f t="shared" si="21"/>
        <v>#DIV/0!</v>
      </c>
      <c r="K84" s="107" t="e">
        <f t="shared" si="22"/>
        <v>#DIV/0!</v>
      </c>
    </row>
    <row r="85" spans="1:11">
      <c r="A85" s="122"/>
      <c r="B85" s="122"/>
      <c r="C85" s="122">
        <v>329</v>
      </c>
      <c r="D85" s="122"/>
      <c r="E85" s="171" t="s">
        <v>119</v>
      </c>
      <c r="F85" s="125">
        <f>SUM(F86:F92)</f>
        <v>1208</v>
      </c>
      <c r="G85" s="125">
        <f t="shared" ref="G85:I85" si="33">SUM(G86:G92)</f>
        <v>0</v>
      </c>
      <c r="H85" s="125">
        <f t="shared" si="33"/>
        <v>3402</v>
      </c>
      <c r="I85" s="125">
        <f t="shared" si="33"/>
        <v>1875.29</v>
      </c>
      <c r="J85" s="93">
        <f t="shared" si="21"/>
        <v>155.23923841059602</v>
      </c>
      <c r="K85" s="93">
        <f t="shared" si="22"/>
        <v>55.123162845385067</v>
      </c>
    </row>
    <row r="86" spans="1:11" ht="27">
      <c r="A86" s="68"/>
      <c r="B86" s="68"/>
      <c r="C86" s="68"/>
      <c r="D86" s="68">
        <v>3291</v>
      </c>
      <c r="E86" s="172" t="s">
        <v>120</v>
      </c>
      <c r="F86" s="128">
        <v>0</v>
      </c>
      <c r="G86" s="128"/>
      <c r="H86" s="127"/>
      <c r="I86" s="127"/>
      <c r="J86" s="107" t="e">
        <f t="shared" si="21"/>
        <v>#DIV/0!</v>
      </c>
      <c r="K86" s="107" t="e">
        <f t="shared" si="22"/>
        <v>#DIV/0!</v>
      </c>
    </row>
    <row r="87" spans="1:11">
      <c r="A87" s="68"/>
      <c r="B87" s="68"/>
      <c r="C87" s="68"/>
      <c r="D87" s="68">
        <v>3292</v>
      </c>
      <c r="E87" s="172" t="s">
        <v>121</v>
      </c>
      <c r="F87" s="128">
        <v>0</v>
      </c>
      <c r="G87" s="128"/>
      <c r="H87" s="127"/>
      <c r="I87" s="127"/>
      <c r="J87" s="100" t="e">
        <f t="shared" si="21"/>
        <v>#DIV/0!</v>
      </c>
      <c r="K87" s="107" t="e">
        <f t="shared" si="22"/>
        <v>#DIV/0!</v>
      </c>
    </row>
    <row r="88" spans="1:11">
      <c r="A88" s="68"/>
      <c r="B88" s="68"/>
      <c r="C88" s="68"/>
      <c r="D88" s="68">
        <v>3293</v>
      </c>
      <c r="E88" s="172" t="s">
        <v>122</v>
      </c>
      <c r="F88" s="128">
        <v>0</v>
      </c>
      <c r="G88" s="128"/>
      <c r="H88" s="127"/>
      <c r="I88" s="127">
        <v>116.75</v>
      </c>
      <c r="J88" s="100" t="e">
        <f t="shared" si="21"/>
        <v>#DIV/0!</v>
      </c>
      <c r="K88" s="107" t="e">
        <f t="shared" si="22"/>
        <v>#DIV/0!</v>
      </c>
    </row>
    <row r="89" spans="1:11">
      <c r="A89" s="68"/>
      <c r="B89" s="68"/>
      <c r="C89" s="68"/>
      <c r="D89" s="68">
        <v>3294</v>
      </c>
      <c r="E89" s="172" t="s">
        <v>123</v>
      </c>
      <c r="F89" s="128">
        <v>70</v>
      </c>
      <c r="G89" s="128"/>
      <c r="H89" s="127">
        <v>70</v>
      </c>
      <c r="I89" s="127">
        <v>70</v>
      </c>
      <c r="J89" s="100">
        <f t="shared" si="21"/>
        <v>100</v>
      </c>
      <c r="K89" s="107">
        <f t="shared" si="22"/>
        <v>100</v>
      </c>
    </row>
    <row r="90" spans="1:11">
      <c r="A90" s="68"/>
      <c r="B90" s="68"/>
      <c r="C90" s="68"/>
      <c r="D90" s="68">
        <v>3295</v>
      </c>
      <c r="E90" s="172" t="s">
        <v>124</v>
      </c>
      <c r="F90" s="127">
        <v>1138</v>
      </c>
      <c r="G90" s="128"/>
      <c r="H90" s="127">
        <v>2800</v>
      </c>
      <c r="I90" s="127">
        <v>1562.34</v>
      </c>
      <c r="J90" s="100">
        <f t="shared" si="21"/>
        <v>137.28822495606326</v>
      </c>
      <c r="K90" s="107">
        <f t="shared" si="22"/>
        <v>55.79785714285714</v>
      </c>
    </row>
    <row r="91" spans="1:11">
      <c r="A91" s="68"/>
      <c r="B91" s="68"/>
      <c r="C91" s="68"/>
      <c r="D91" s="68">
        <v>3296</v>
      </c>
      <c r="E91" s="172" t="s">
        <v>125</v>
      </c>
      <c r="F91" s="128">
        <v>0</v>
      </c>
      <c r="G91" s="128"/>
      <c r="H91" s="127"/>
      <c r="I91" s="127"/>
      <c r="J91" s="100" t="e">
        <f t="shared" si="21"/>
        <v>#DIV/0!</v>
      </c>
      <c r="K91" s="107" t="e">
        <f t="shared" si="22"/>
        <v>#DIV/0!</v>
      </c>
    </row>
    <row r="92" spans="1:11">
      <c r="A92" s="68"/>
      <c r="B92" s="68"/>
      <c r="C92" s="68"/>
      <c r="D92" s="68">
        <v>3299</v>
      </c>
      <c r="E92" s="172" t="s">
        <v>119</v>
      </c>
      <c r="F92" s="175"/>
      <c r="G92" s="128"/>
      <c r="H92" s="127">
        <v>532</v>
      </c>
      <c r="I92" s="127">
        <v>126.2</v>
      </c>
      <c r="J92" s="100" t="e">
        <f t="shared" si="21"/>
        <v>#DIV/0!</v>
      </c>
      <c r="K92" s="107">
        <f t="shared" si="22"/>
        <v>23.721804511278197</v>
      </c>
    </row>
    <row r="93" spans="1:11">
      <c r="A93" s="146"/>
      <c r="B93" s="146">
        <v>34</v>
      </c>
      <c r="C93" s="146"/>
      <c r="D93" s="146"/>
      <c r="E93" s="169" t="s">
        <v>44</v>
      </c>
      <c r="F93" s="176">
        <f>SUM(F94)</f>
        <v>203.87</v>
      </c>
      <c r="G93" s="176">
        <f t="shared" ref="G93:I94" si="34">SUM(G94)</f>
        <v>0</v>
      </c>
      <c r="H93" s="176">
        <f t="shared" si="34"/>
        <v>600</v>
      </c>
      <c r="I93" s="176">
        <f t="shared" si="34"/>
        <v>0</v>
      </c>
      <c r="J93" s="87">
        <f t="shared" si="21"/>
        <v>0</v>
      </c>
      <c r="K93" s="87">
        <f t="shared" si="22"/>
        <v>0</v>
      </c>
    </row>
    <row r="94" spans="1:11">
      <c r="A94" s="122"/>
      <c r="B94" s="122"/>
      <c r="C94" s="122">
        <v>343</v>
      </c>
      <c r="D94" s="122"/>
      <c r="E94" s="171" t="s">
        <v>144</v>
      </c>
      <c r="F94" s="173">
        <f>SUM(F95)</f>
        <v>203.87</v>
      </c>
      <c r="G94" s="173">
        <f t="shared" si="34"/>
        <v>0</v>
      </c>
      <c r="H94" s="173">
        <f t="shared" si="34"/>
        <v>600</v>
      </c>
      <c r="I94" s="173">
        <f t="shared" si="34"/>
        <v>0</v>
      </c>
      <c r="J94" s="93">
        <f t="shared" si="21"/>
        <v>0</v>
      </c>
      <c r="K94" s="93">
        <f t="shared" si="22"/>
        <v>0</v>
      </c>
    </row>
    <row r="95" spans="1:11" ht="27">
      <c r="A95" s="68"/>
      <c r="B95" s="68"/>
      <c r="C95" s="68"/>
      <c r="D95" s="68">
        <v>3431</v>
      </c>
      <c r="E95" s="172" t="s">
        <v>126</v>
      </c>
      <c r="F95" s="128">
        <v>203.87</v>
      </c>
      <c r="G95" s="127"/>
      <c r="H95" s="127">
        <v>600</v>
      </c>
      <c r="I95" s="127"/>
      <c r="J95" s="100">
        <f t="shared" si="21"/>
        <v>0</v>
      </c>
      <c r="K95" s="107">
        <f t="shared" si="22"/>
        <v>0</v>
      </c>
    </row>
    <row r="96" spans="1:11" ht="27">
      <c r="A96" s="68"/>
      <c r="B96" s="68"/>
      <c r="C96" s="68"/>
      <c r="D96" s="68">
        <v>3432</v>
      </c>
      <c r="E96" s="172" t="s">
        <v>127</v>
      </c>
      <c r="F96" s="128"/>
      <c r="G96" s="127"/>
      <c r="H96" s="127"/>
      <c r="I96" s="127"/>
      <c r="J96" s="107" t="e">
        <f t="shared" si="21"/>
        <v>#DIV/0!</v>
      </c>
      <c r="K96" s="107" t="e">
        <f t="shared" si="22"/>
        <v>#DIV/0!</v>
      </c>
    </row>
    <row r="97" spans="1:13">
      <c r="A97" s="68"/>
      <c r="B97" s="68"/>
      <c r="C97" s="68"/>
      <c r="D97" s="68">
        <v>3433</v>
      </c>
      <c r="E97" s="172" t="s">
        <v>128</v>
      </c>
      <c r="F97" s="128"/>
      <c r="G97" s="127"/>
      <c r="H97" s="127"/>
      <c r="I97" s="127"/>
      <c r="J97" s="107" t="e">
        <f t="shared" si="21"/>
        <v>#DIV/0!</v>
      </c>
      <c r="K97" s="107" t="e">
        <f t="shared" si="22"/>
        <v>#DIV/0!</v>
      </c>
    </row>
    <row r="98" spans="1:13">
      <c r="A98" s="68"/>
      <c r="B98" s="68"/>
      <c r="C98" s="68"/>
      <c r="D98" s="68">
        <v>3434</v>
      </c>
      <c r="E98" s="172" t="s">
        <v>129</v>
      </c>
      <c r="F98" s="128"/>
      <c r="G98" s="127"/>
      <c r="H98" s="127"/>
      <c r="I98" s="127"/>
      <c r="J98" s="107" t="e">
        <f t="shared" si="21"/>
        <v>#DIV/0!</v>
      </c>
      <c r="K98" s="107" t="e">
        <f t="shared" si="22"/>
        <v>#DIV/0!</v>
      </c>
    </row>
    <row r="99" spans="1:13" ht="27">
      <c r="A99" s="146"/>
      <c r="B99" s="146">
        <v>37</v>
      </c>
      <c r="C99" s="146"/>
      <c r="D99" s="146"/>
      <c r="E99" s="169" t="s">
        <v>43</v>
      </c>
      <c r="F99" s="177">
        <f>SUM(F100)</f>
        <v>0</v>
      </c>
      <c r="G99" s="177">
        <f t="shared" ref="G99:I99" si="35">SUM(G100)</f>
        <v>0</v>
      </c>
      <c r="H99" s="177">
        <f>SUM(H100)</f>
        <v>20200</v>
      </c>
      <c r="I99" s="177">
        <f t="shared" si="35"/>
        <v>0</v>
      </c>
      <c r="J99" s="87" t="e">
        <f t="shared" si="21"/>
        <v>#DIV/0!</v>
      </c>
      <c r="K99" s="87">
        <f t="shared" si="22"/>
        <v>0</v>
      </c>
    </row>
    <row r="100" spans="1:13" ht="27">
      <c r="A100" s="122"/>
      <c r="B100" s="122"/>
      <c r="C100" s="122">
        <v>372</v>
      </c>
      <c r="D100" s="122"/>
      <c r="E100" s="171" t="s">
        <v>146</v>
      </c>
      <c r="F100" s="127"/>
      <c r="G100" s="127">
        <f t="shared" ref="G100:I100" si="36">SUM(G101)</f>
        <v>0</v>
      </c>
      <c r="H100" s="127">
        <v>20200</v>
      </c>
      <c r="I100" s="127">
        <f t="shared" si="36"/>
        <v>0</v>
      </c>
      <c r="J100" s="93" t="e">
        <f t="shared" si="21"/>
        <v>#DIV/0!</v>
      </c>
      <c r="K100" s="93">
        <f t="shared" si="22"/>
        <v>0</v>
      </c>
    </row>
    <row r="101" spans="1:13" ht="27">
      <c r="A101" s="68"/>
      <c r="B101" s="68"/>
      <c r="C101" s="68"/>
      <c r="D101" s="68">
        <v>3722</v>
      </c>
      <c r="E101" s="172" t="s">
        <v>145</v>
      </c>
      <c r="F101" s="127"/>
      <c r="G101" s="68"/>
      <c r="H101" s="127"/>
      <c r="I101" s="127"/>
      <c r="J101" s="100" t="e">
        <f t="shared" si="21"/>
        <v>#DIV/0!</v>
      </c>
      <c r="K101" s="100" t="e">
        <f t="shared" si="22"/>
        <v>#DIV/0!</v>
      </c>
    </row>
    <row r="102" spans="1:13">
      <c r="A102" s="146"/>
      <c r="B102" s="146">
        <v>38</v>
      </c>
      <c r="C102" s="146"/>
      <c r="D102" s="146"/>
      <c r="E102" s="169" t="s">
        <v>45</v>
      </c>
      <c r="F102" s="178">
        <f>SUM(F103)</f>
        <v>0</v>
      </c>
      <c r="G102" s="178">
        <f t="shared" ref="G102:I103" si="37">SUM(G103)</f>
        <v>0</v>
      </c>
      <c r="H102" s="178">
        <f t="shared" si="37"/>
        <v>300</v>
      </c>
      <c r="I102" s="178">
        <f t="shared" si="37"/>
        <v>0</v>
      </c>
      <c r="J102" s="146" t="e">
        <f t="shared" si="21"/>
        <v>#DIV/0!</v>
      </c>
      <c r="K102" s="87">
        <f t="shared" si="22"/>
        <v>0</v>
      </c>
    </row>
    <row r="103" spans="1:13">
      <c r="A103" s="122"/>
      <c r="B103" s="122"/>
      <c r="C103" s="122">
        <v>381</v>
      </c>
      <c r="D103" s="122"/>
      <c r="E103" s="171" t="s">
        <v>84</v>
      </c>
      <c r="F103" s="128">
        <f>SUM(F104)</f>
        <v>0</v>
      </c>
      <c r="G103" s="128">
        <f t="shared" si="37"/>
        <v>0</v>
      </c>
      <c r="H103" s="128">
        <f t="shared" si="37"/>
        <v>300</v>
      </c>
      <c r="I103" s="128">
        <f t="shared" si="37"/>
        <v>0</v>
      </c>
      <c r="J103" s="122" t="e">
        <f t="shared" si="21"/>
        <v>#DIV/0!</v>
      </c>
      <c r="K103" s="93">
        <f t="shared" si="22"/>
        <v>0</v>
      </c>
    </row>
    <row r="104" spans="1:13">
      <c r="A104" s="68"/>
      <c r="B104" s="68"/>
      <c r="C104" s="68"/>
      <c r="D104" s="68">
        <v>3812</v>
      </c>
      <c r="E104" s="172" t="s">
        <v>130</v>
      </c>
      <c r="F104" s="128"/>
      <c r="G104" s="68"/>
      <c r="H104" s="128">
        <v>300</v>
      </c>
      <c r="I104" s="128"/>
      <c r="J104" s="107" t="e">
        <f t="shared" si="21"/>
        <v>#DIV/0!</v>
      </c>
      <c r="K104" s="100">
        <f t="shared" si="22"/>
        <v>0</v>
      </c>
    </row>
    <row r="105" spans="1:13" ht="27">
      <c r="A105" s="179">
        <v>4</v>
      </c>
      <c r="B105" s="179"/>
      <c r="C105" s="179"/>
      <c r="D105" s="179"/>
      <c r="E105" s="180" t="s">
        <v>8</v>
      </c>
      <c r="F105" s="177">
        <f>SUM(F106+F114)</f>
        <v>10067.85</v>
      </c>
      <c r="G105" s="177">
        <f t="shared" ref="G105:I105" si="38">SUM(G106+G114)</f>
        <v>0</v>
      </c>
      <c r="H105" s="177">
        <f>SUM(H106+H116)</f>
        <v>38000</v>
      </c>
      <c r="I105" s="177">
        <f t="shared" si="38"/>
        <v>0</v>
      </c>
      <c r="J105" s="181">
        <f t="shared" si="21"/>
        <v>0</v>
      </c>
      <c r="K105" s="181">
        <f t="shared" si="22"/>
        <v>0</v>
      </c>
    </row>
    <row r="106" spans="1:13" ht="27">
      <c r="A106" s="146"/>
      <c r="B106" s="146">
        <v>42</v>
      </c>
      <c r="C106" s="146"/>
      <c r="D106" s="146"/>
      <c r="E106" s="169" t="s">
        <v>20</v>
      </c>
      <c r="F106" s="177">
        <f>SUM(F107)</f>
        <v>10067.85</v>
      </c>
      <c r="G106" s="177">
        <f t="shared" ref="G106:I106" si="39">SUM(G107)</f>
        <v>0</v>
      </c>
      <c r="H106" s="177">
        <f>SUM(H107+H114)</f>
        <v>25000</v>
      </c>
      <c r="I106" s="177">
        <f t="shared" si="39"/>
        <v>0</v>
      </c>
      <c r="J106" s="87">
        <f t="shared" si="21"/>
        <v>0</v>
      </c>
      <c r="K106" s="87">
        <f t="shared" si="22"/>
        <v>0</v>
      </c>
    </row>
    <row r="107" spans="1:13">
      <c r="A107" s="122"/>
      <c r="B107" s="122"/>
      <c r="C107" s="122">
        <v>422</v>
      </c>
      <c r="D107" s="122"/>
      <c r="E107" s="171" t="s">
        <v>131</v>
      </c>
      <c r="F107" s="127">
        <f>SUM(F108:F113)</f>
        <v>10067.85</v>
      </c>
      <c r="G107" s="127">
        <f t="shared" ref="G107:J107" si="40">SUM(G108:G113)</f>
        <v>0</v>
      </c>
      <c r="H107" s="127">
        <f t="shared" si="40"/>
        <v>16000</v>
      </c>
      <c r="I107" s="127">
        <f t="shared" si="40"/>
        <v>0</v>
      </c>
      <c r="J107" s="127" t="e">
        <f t="shared" si="40"/>
        <v>#DIV/0!</v>
      </c>
      <c r="K107" s="93">
        <f t="shared" si="22"/>
        <v>0</v>
      </c>
    </row>
    <row r="108" spans="1:13">
      <c r="A108" s="68"/>
      <c r="B108" s="68"/>
      <c r="C108" s="68"/>
      <c r="D108" s="68">
        <v>4221</v>
      </c>
      <c r="E108" s="172" t="s">
        <v>149</v>
      </c>
      <c r="F108" s="127">
        <v>10067.85</v>
      </c>
      <c r="G108" s="127"/>
      <c r="H108" s="127">
        <v>4000</v>
      </c>
      <c r="I108" s="127"/>
      <c r="J108" s="100">
        <f t="shared" si="21"/>
        <v>0</v>
      </c>
      <c r="K108" s="100">
        <f t="shared" si="22"/>
        <v>0</v>
      </c>
    </row>
    <row r="109" spans="1:13">
      <c r="A109" s="68"/>
      <c r="B109" s="68"/>
      <c r="C109" s="68"/>
      <c r="D109" s="68">
        <v>4222</v>
      </c>
      <c r="E109" s="172" t="s">
        <v>132</v>
      </c>
      <c r="F109" s="127"/>
      <c r="G109" s="127"/>
      <c r="H109" s="127"/>
      <c r="I109" s="127"/>
      <c r="J109" s="100" t="e">
        <f t="shared" si="21"/>
        <v>#DIV/0!</v>
      </c>
      <c r="K109" s="107" t="e">
        <f t="shared" si="22"/>
        <v>#DIV/0!</v>
      </c>
      <c r="M109" s="29"/>
    </row>
    <row r="110" spans="1:13">
      <c r="A110" s="68"/>
      <c r="B110" s="68"/>
      <c r="C110" s="68"/>
      <c r="D110" s="68">
        <v>4223</v>
      </c>
      <c r="E110" s="172" t="s">
        <v>133</v>
      </c>
      <c r="F110" s="127"/>
      <c r="G110" s="127"/>
      <c r="H110" s="127"/>
      <c r="I110" s="127"/>
      <c r="J110" s="100" t="e">
        <f t="shared" si="21"/>
        <v>#DIV/0!</v>
      </c>
      <c r="K110" s="107" t="e">
        <f t="shared" si="22"/>
        <v>#DIV/0!</v>
      </c>
    </row>
    <row r="111" spans="1:13">
      <c r="A111" s="68"/>
      <c r="B111" s="68"/>
      <c r="C111" s="68"/>
      <c r="D111" s="68">
        <v>4225</v>
      </c>
      <c r="E111" s="172" t="s">
        <v>134</v>
      </c>
      <c r="F111" s="127"/>
      <c r="G111" s="127"/>
      <c r="H111" s="127"/>
      <c r="I111" s="127"/>
      <c r="J111" s="100" t="e">
        <f t="shared" si="21"/>
        <v>#DIV/0!</v>
      </c>
      <c r="K111" s="107" t="e">
        <f t="shared" si="22"/>
        <v>#DIV/0!</v>
      </c>
    </row>
    <row r="112" spans="1:13">
      <c r="A112" s="68"/>
      <c r="B112" s="68"/>
      <c r="C112" s="68"/>
      <c r="D112" s="68">
        <v>4226</v>
      </c>
      <c r="E112" s="172" t="s">
        <v>135</v>
      </c>
      <c r="F112" s="127"/>
      <c r="G112" s="127"/>
      <c r="H112" s="127"/>
      <c r="I112" s="127"/>
      <c r="J112" s="100" t="e">
        <f t="shared" si="21"/>
        <v>#DIV/0!</v>
      </c>
      <c r="K112" s="107" t="e">
        <f t="shared" si="22"/>
        <v>#DIV/0!</v>
      </c>
    </row>
    <row r="113" spans="1:11" ht="27">
      <c r="A113" s="68"/>
      <c r="B113" s="68"/>
      <c r="C113" s="68"/>
      <c r="D113" s="68">
        <v>4227</v>
      </c>
      <c r="E113" s="172" t="s">
        <v>136</v>
      </c>
      <c r="F113" s="127"/>
      <c r="G113" s="127"/>
      <c r="H113" s="127">
        <v>12000</v>
      </c>
      <c r="I113" s="127"/>
      <c r="J113" s="100" t="e">
        <f t="shared" si="21"/>
        <v>#DIV/0!</v>
      </c>
      <c r="K113" s="107">
        <f t="shared" si="22"/>
        <v>0</v>
      </c>
    </row>
    <row r="114" spans="1:11" ht="27">
      <c r="A114" s="122"/>
      <c r="B114" s="122"/>
      <c r="C114" s="122">
        <v>424</v>
      </c>
      <c r="D114" s="122"/>
      <c r="E114" s="171" t="s">
        <v>137</v>
      </c>
      <c r="F114" s="127"/>
      <c r="G114" s="127">
        <f t="shared" ref="G114:I114" si="41">SUM(G115)</f>
        <v>0</v>
      </c>
      <c r="H114" s="127">
        <f t="shared" si="41"/>
        <v>9000</v>
      </c>
      <c r="I114" s="127">
        <f t="shared" si="41"/>
        <v>0</v>
      </c>
      <c r="J114" s="93" t="e">
        <f t="shared" si="21"/>
        <v>#DIV/0!</v>
      </c>
      <c r="K114" s="93">
        <f t="shared" si="22"/>
        <v>0</v>
      </c>
    </row>
    <row r="115" spans="1:11">
      <c r="A115" s="68"/>
      <c r="B115" s="68"/>
      <c r="C115" s="68"/>
      <c r="D115" s="68">
        <v>4241</v>
      </c>
      <c r="E115" s="182" t="s">
        <v>138</v>
      </c>
      <c r="F115" s="127"/>
      <c r="G115" s="68"/>
      <c r="H115" s="127">
        <v>9000</v>
      </c>
      <c r="I115" s="127"/>
      <c r="J115" s="100" t="e">
        <f t="shared" si="21"/>
        <v>#DIV/0!</v>
      </c>
      <c r="K115" s="100">
        <v>0</v>
      </c>
    </row>
    <row r="116" spans="1:11" ht="27">
      <c r="A116" s="183"/>
      <c r="B116" s="183"/>
      <c r="C116" s="183">
        <v>45</v>
      </c>
      <c r="D116" s="183"/>
      <c r="E116" s="184" t="s">
        <v>154</v>
      </c>
      <c r="F116" s="372">
        <f>SUM(F117)</f>
        <v>0</v>
      </c>
      <c r="G116" s="372">
        <f t="shared" ref="G116:I117" si="42">SUM(G117)</f>
        <v>0</v>
      </c>
      <c r="H116" s="372">
        <f t="shared" si="42"/>
        <v>13000</v>
      </c>
      <c r="I116" s="372">
        <f t="shared" si="42"/>
        <v>0</v>
      </c>
      <c r="J116" s="373"/>
      <c r="K116" s="373"/>
    </row>
    <row r="117" spans="1:11" ht="27">
      <c r="A117" s="122"/>
      <c r="B117" s="122"/>
      <c r="C117" s="122">
        <v>451</v>
      </c>
      <c r="D117" s="122"/>
      <c r="E117" s="171" t="s">
        <v>151</v>
      </c>
      <c r="F117" s="125">
        <f>SUM(F118)</f>
        <v>0</v>
      </c>
      <c r="G117" s="125">
        <f t="shared" si="42"/>
        <v>0</v>
      </c>
      <c r="H117" s="125">
        <f t="shared" si="42"/>
        <v>13000</v>
      </c>
      <c r="I117" s="125">
        <f t="shared" si="42"/>
        <v>0</v>
      </c>
      <c r="J117" s="363"/>
      <c r="K117" s="363"/>
    </row>
    <row r="118" spans="1:11" ht="27">
      <c r="A118" s="68"/>
      <c r="B118" s="68"/>
      <c r="C118" s="68"/>
      <c r="D118" s="68">
        <v>4511</v>
      </c>
      <c r="E118" s="174" t="s">
        <v>151</v>
      </c>
      <c r="F118" s="128">
        <v>0</v>
      </c>
      <c r="G118" s="68"/>
      <c r="H118" s="127">
        <v>13000</v>
      </c>
      <c r="I118" s="128"/>
      <c r="J118" s="107"/>
      <c r="K118" s="107"/>
    </row>
    <row r="119" spans="1:11">
      <c r="A119" s="68"/>
      <c r="B119" s="68"/>
      <c r="C119" s="68"/>
      <c r="D119" s="68"/>
      <c r="E119" s="182"/>
      <c r="F119" s="185"/>
      <c r="G119" s="68"/>
      <c r="H119" s="68"/>
      <c r="I119" s="129"/>
      <c r="J119" s="107"/>
      <c r="K119" s="107"/>
    </row>
    <row r="120" spans="1:11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</row>
    <row r="121" spans="1:11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</row>
    <row r="122" spans="1:11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</row>
    <row r="123" spans="1:11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</row>
    <row r="124" spans="1:11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</row>
  </sheetData>
  <mergeCells count="4">
    <mergeCell ref="A3:H3"/>
    <mergeCell ref="A5:H5"/>
    <mergeCell ref="A7:H7"/>
    <mergeCell ref="A1:K1"/>
  </mergeCells>
  <pageMargins left="0.7" right="0.7" top="0.75" bottom="0.75" header="0.3" footer="0.3"/>
  <pageSetup paperSize="9" scale="71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workbookViewId="0">
      <selection activeCell="C44" sqref="C44"/>
    </sheetView>
  </sheetViews>
  <sheetFormatPr defaultRowHeight="14.4"/>
  <cols>
    <col min="1" max="5" width="25.33203125" customWidth="1"/>
    <col min="6" max="6" width="15.33203125" customWidth="1"/>
    <col min="7" max="7" width="14.109375" customWidth="1"/>
  </cols>
  <sheetData>
    <row r="1" spans="1:10" ht="42" customHeight="1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8" customHeight="1">
      <c r="A2" s="1"/>
      <c r="B2" s="1"/>
      <c r="C2" s="1"/>
      <c r="D2" s="1"/>
      <c r="E2" s="1"/>
      <c r="F2" s="1"/>
      <c r="G2" s="1"/>
    </row>
    <row r="3" spans="1:10" ht="15.75" customHeight="1">
      <c r="A3" s="423"/>
      <c r="B3" s="423"/>
      <c r="C3" s="423"/>
      <c r="D3" s="423"/>
      <c r="E3" s="423"/>
      <c r="F3" s="423"/>
      <c r="G3" s="10"/>
    </row>
    <row r="4" spans="1:10" ht="17.399999999999999">
      <c r="B4" s="1"/>
      <c r="C4" s="1"/>
      <c r="D4" s="1"/>
      <c r="E4" s="2"/>
      <c r="F4" s="2"/>
      <c r="G4" s="2"/>
    </row>
    <row r="5" spans="1:10" ht="18" customHeight="1">
      <c r="A5" s="423"/>
      <c r="B5" s="423"/>
      <c r="C5" s="423"/>
      <c r="D5" s="423"/>
      <c r="E5" s="423"/>
      <c r="F5" s="423"/>
      <c r="G5" s="10"/>
    </row>
    <row r="6" spans="1:10" ht="17.399999999999999">
      <c r="A6" s="1"/>
      <c r="B6" s="1"/>
      <c r="C6" s="1"/>
      <c r="D6" s="1"/>
      <c r="E6" s="2"/>
      <c r="F6" s="2"/>
      <c r="G6" s="2"/>
    </row>
    <row r="7" spans="1:10" ht="15.75" customHeight="1">
      <c r="A7" s="411" t="s">
        <v>60</v>
      </c>
      <c r="B7" s="411"/>
      <c r="C7" s="411"/>
      <c r="D7" s="411"/>
      <c r="E7" s="411"/>
      <c r="F7" s="411"/>
      <c r="G7" s="35"/>
    </row>
    <row r="8" spans="1:10" ht="17.399999999999999">
      <c r="A8" s="36"/>
      <c r="B8" s="36"/>
      <c r="C8" s="36"/>
      <c r="D8" s="36"/>
      <c r="E8" s="38"/>
      <c r="F8" s="38"/>
      <c r="G8" s="38"/>
    </row>
    <row r="9" spans="1:10" ht="26.4">
      <c r="A9" s="50" t="s">
        <v>29</v>
      </c>
      <c r="B9" s="50" t="s">
        <v>268</v>
      </c>
      <c r="C9" s="50" t="s">
        <v>262</v>
      </c>
      <c r="D9" s="50" t="s">
        <v>263</v>
      </c>
      <c r="E9" s="50" t="s">
        <v>269</v>
      </c>
      <c r="F9" s="50" t="s">
        <v>73</v>
      </c>
      <c r="G9" s="50" t="s">
        <v>74</v>
      </c>
    </row>
    <row r="10" spans="1:10" s="28" customFormat="1">
      <c r="A10" s="55">
        <v>1</v>
      </c>
      <c r="B10" s="186">
        <v>2</v>
      </c>
      <c r="C10" s="55">
        <v>3</v>
      </c>
      <c r="D10" s="55">
        <v>4</v>
      </c>
      <c r="E10" s="55">
        <v>5</v>
      </c>
      <c r="F10" s="55">
        <v>6</v>
      </c>
      <c r="G10" s="55">
        <v>7</v>
      </c>
    </row>
    <row r="11" spans="1:10">
      <c r="A11" s="140" t="s">
        <v>0</v>
      </c>
      <c r="B11" s="187">
        <f>SUM(B12+B14++B16+B19+B24)</f>
        <v>485964.23</v>
      </c>
      <c r="C11" s="187">
        <f t="shared" ref="C11:E11" si="0">SUM(C12+C14++C16+C19+C24)</f>
        <v>0</v>
      </c>
      <c r="D11" s="187">
        <f t="shared" si="0"/>
        <v>1309977</v>
      </c>
      <c r="E11" s="187">
        <f t="shared" si="0"/>
        <v>519317.03</v>
      </c>
      <c r="F11" s="188">
        <f>SUM(E11/B11*100)</f>
        <v>106.86322118811091</v>
      </c>
      <c r="G11" s="188">
        <f>SUM(E11/D11*100)</f>
        <v>39.643217400000154</v>
      </c>
    </row>
    <row r="12" spans="1:10">
      <c r="A12" s="189" t="s">
        <v>31</v>
      </c>
      <c r="B12" s="190">
        <f>SUM(B13)</f>
        <v>3629.14</v>
      </c>
      <c r="C12" s="190">
        <f t="shared" ref="C12:E12" si="1">SUM(C13)</f>
        <v>0</v>
      </c>
      <c r="D12" s="190">
        <f t="shared" si="1"/>
        <v>30927</v>
      </c>
      <c r="E12" s="190">
        <f t="shared" si="1"/>
        <v>8085.88</v>
      </c>
      <c r="F12" s="191">
        <f t="shared" ref="F12:F24" si="2">SUM(E12/B12*100)</f>
        <v>222.80430074342684</v>
      </c>
      <c r="G12" s="191">
        <f t="shared" ref="G12:G24" si="3">SUM(E12/D12*100)</f>
        <v>26.145051249717078</v>
      </c>
    </row>
    <row r="13" spans="1:10">
      <c r="A13" s="105" t="s">
        <v>32</v>
      </c>
      <c r="B13" s="192">
        <v>3629.14</v>
      </c>
      <c r="C13" s="99"/>
      <c r="D13" s="98">
        <v>30927</v>
      </c>
      <c r="E13" s="98">
        <v>8085.88</v>
      </c>
      <c r="F13" s="193">
        <f t="shared" si="2"/>
        <v>222.80430074342684</v>
      </c>
      <c r="G13" s="193">
        <f t="shared" si="3"/>
        <v>26.145051249717078</v>
      </c>
    </row>
    <row r="14" spans="1:10">
      <c r="A14" s="189" t="s">
        <v>33</v>
      </c>
      <c r="B14" s="190">
        <f>SUM(B15)</f>
        <v>0.01</v>
      </c>
      <c r="C14" s="190">
        <f t="shared" ref="C14:E14" si="4">SUM(C15)</f>
        <v>0</v>
      </c>
      <c r="D14" s="190">
        <f t="shared" si="4"/>
        <v>2</v>
      </c>
      <c r="E14" s="190">
        <f t="shared" si="4"/>
        <v>0</v>
      </c>
      <c r="F14" s="191">
        <f t="shared" si="2"/>
        <v>0</v>
      </c>
      <c r="G14" s="191">
        <f t="shared" si="3"/>
        <v>0</v>
      </c>
    </row>
    <row r="15" spans="1:10">
      <c r="A15" s="194" t="s">
        <v>267</v>
      </c>
      <c r="B15" s="192">
        <v>0.01</v>
      </c>
      <c r="C15" s="99"/>
      <c r="D15" s="112">
        <v>2</v>
      </c>
      <c r="E15" s="98"/>
      <c r="F15" s="193">
        <f t="shared" si="2"/>
        <v>0</v>
      </c>
      <c r="G15" s="193">
        <f t="shared" si="3"/>
        <v>0</v>
      </c>
    </row>
    <row r="16" spans="1:10" ht="26.4">
      <c r="A16" s="88" t="s">
        <v>30</v>
      </c>
      <c r="B16" s="190">
        <f>SUM(B17+B18)</f>
        <v>44023.26</v>
      </c>
      <c r="C16" s="190">
        <f t="shared" ref="C16:E16" si="5">SUM(C17+C18)</f>
        <v>0</v>
      </c>
      <c r="D16" s="190">
        <f t="shared" si="5"/>
        <v>89800</v>
      </c>
      <c r="E16" s="190">
        <f t="shared" si="5"/>
        <v>43447.07</v>
      </c>
      <c r="F16" s="191">
        <f t="shared" si="2"/>
        <v>98.691169168298757</v>
      </c>
      <c r="G16" s="191">
        <f t="shared" si="3"/>
        <v>48.382037861915364</v>
      </c>
    </row>
    <row r="17" spans="1:12" ht="39.6">
      <c r="A17" s="95" t="s">
        <v>55</v>
      </c>
      <c r="B17" s="192">
        <v>3831.85</v>
      </c>
      <c r="C17" s="67"/>
      <c r="D17" s="98">
        <v>7500</v>
      </c>
      <c r="E17" s="195"/>
      <c r="F17" s="193">
        <f>SUM(D17/B17*100)</f>
        <v>195.72791210511895</v>
      </c>
      <c r="G17" s="193" t="e">
        <f>SUM(D17/#REF!*100)</f>
        <v>#REF!</v>
      </c>
    </row>
    <row r="18" spans="1:12">
      <c r="A18" s="95" t="s">
        <v>260</v>
      </c>
      <c r="B18" s="192">
        <v>40191.410000000003</v>
      </c>
      <c r="C18" s="99"/>
      <c r="D18" s="98">
        <v>82300</v>
      </c>
      <c r="E18" s="98">
        <v>43447.07</v>
      </c>
      <c r="F18" s="193">
        <f t="shared" si="2"/>
        <v>108.10038762014071</v>
      </c>
      <c r="G18" s="193">
        <f t="shared" si="3"/>
        <v>52.791093560145811</v>
      </c>
    </row>
    <row r="19" spans="1:12">
      <c r="A19" s="88" t="s">
        <v>50</v>
      </c>
      <c r="B19" s="190">
        <f>SUM(B20+B21+B22+B23)</f>
        <v>438311.81999999995</v>
      </c>
      <c r="C19" s="190">
        <f t="shared" ref="C19:E19" si="6">SUM(C20+C21+C22+C23)</f>
        <v>0</v>
      </c>
      <c r="D19" s="190">
        <f t="shared" si="6"/>
        <v>1179248</v>
      </c>
      <c r="E19" s="190">
        <f t="shared" si="6"/>
        <v>467784.08</v>
      </c>
      <c r="F19" s="191">
        <f>SUM(E19/B19*100)</f>
        <v>106.72403952054043</v>
      </c>
      <c r="G19" s="191">
        <f>SUM(E19/D19*100)</f>
        <v>39.667998588931255</v>
      </c>
      <c r="L19" s="27"/>
    </row>
    <row r="20" spans="1:12">
      <c r="A20" s="95" t="s">
        <v>51</v>
      </c>
      <c r="B20" s="192"/>
      <c r="C20" s="99"/>
      <c r="D20" s="98">
        <v>10300</v>
      </c>
      <c r="E20" s="98">
        <v>0</v>
      </c>
      <c r="F20" s="193" t="e">
        <f t="shared" si="2"/>
        <v>#DIV/0!</v>
      </c>
      <c r="G20" s="193">
        <f t="shared" si="3"/>
        <v>0</v>
      </c>
      <c r="L20" s="28"/>
    </row>
    <row r="21" spans="1:12">
      <c r="A21" s="95" t="s">
        <v>271</v>
      </c>
      <c r="B21" s="192">
        <v>2728.72</v>
      </c>
      <c r="C21" s="99"/>
      <c r="D21" s="98">
        <v>8148</v>
      </c>
      <c r="E21" s="98">
        <v>3315.77</v>
      </c>
      <c r="F21" s="193">
        <f t="shared" si="2"/>
        <v>121.51375003664722</v>
      </c>
      <c r="G21" s="193">
        <f t="shared" si="3"/>
        <v>40.694280805105549</v>
      </c>
    </row>
    <row r="22" spans="1:12" ht="26.4">
      <c r="A22" s="95" t="s">
        <v>270</v>
      </c>
      <c r="B22" s="192">
        <v>435583.1</v>
      </c>
      <c r="C22" s="99"/>
      <c r="D22" s="98">
        <v>1160800</v>
      </c>
      <c r="E22" s="98">
        <v>464468.31</v>
      </c>
      <c r="F22" s="193">
        <f t="shared" si="2"/>
        <v>106.63138905067713</v>
      </c>
      <c r="G22" s="193">
        <f t="shared" si="3"/>
        <v>40.012776533425225</v>
      </c>
      <c r="I22" s="28"/>
    </row>
    <row r="23" spans="1:12">
      <c r="A23" s="95" t="s">
        <v>158</v>
      </c>
      <c r="B23" s="192"/>
      <c r="C23" s="99"/>
      <c r="D23" s="98">
        <v>0</v>
      </c>
      <c r="E23" s="98"/>
      <c r="F23" s="193" t="e">
        <f t="shared" ref="F23" si="7">SUM(E23/B23*100)</f>
        <v>#DIV/0!</v>
      </c>
      <c r="G23" s="193" t="e">
        <f t="shared" ref="G23" si="8">SUM(E23/D23*100)</f>
        <v>#DIV/0!</v>
      </c>
      <c r="K23" s="28"/>
    </row>
    <row r="24" spans="1:12" ht="26.4">
      <c r="A24" s="95" t="s">
        <v>56</v>
      </c>
      <c r="B24" s="196"/>
      <c r="C24" s="197"/>
      <c r="D24" s="396">
        <v>10000</v>
      </c>
      <c r="E24" s="58"/>
      <c r="F24" s="193" t="e">
        <f t="shared" si="2"/>
        <v>#DIV/0!</v>
      </c>
      <c r="G24" s="193">
        <f t="shared" si="3"/>
        <v>0</v>
      </c>
    </row>
    <row r="25" spans="1:12" ht="26.4">
      <c r="A25" s="95" t="s">
        <v>159</v>
      </c>
      <c r="B25" s="192"/>
      <c r="C25" s="99"/>
      <c r="D25" s="58"/>
      <c r="E25" s="58">
        <v>0</v>
      </c>
      <c r="F25" s="193" t="e">
        <f t="shared" ref="F25" si="9">SUM(E25/B25*100)</f>
        <v>#DIV/0!</v>
      </c>
      <c r="G25" s="193" t="e">
        <f t="shared" ref="G25" si="10">SUM(E25/D25*100)</f>
        <v>#DIV/0!</v>
      </c>
    </row>
    <row r="26" spans="1:12">
      <c r="A26" s="67"/>
      <c r="B26" s="67"/>
      <c r="C26" s="67"/>
      <c r="D26" s="67"/>
      <c r="E26" s="67"/>
      <c r="F26" s="67"/>
      <c r="G26" s="67"/>
    </row>
    <row r="27" spans="1:12" ht="15.75" customHeight="1">
      <c r="A27" s="411" t="s">
        <v>61</v>
      </c>
      <c r="B27" s="411"/>
      <c r="C27" s="411"/>
      <c r="D27" s="411"/>
      <c r="E27" s="411"/>
      <c r="F27" s="411"/>
      <c r="G27" s="35"/>
    </row>
    <row r="28" spans="1:12" ht="17.399999999999999">
      <c r="A28" s="36"/>
      <c r="B28" s="36"/>
      <c r="C28" s="36"/>
      <c r="D28" s="36"/>
      <c r="E28" s="38"/>
      <c r="F28" s="38"/>
      <c r="G28" s="38"/>
    </row>
    <row r="29" spans="1:12" ht="26.4">
      <c r="A29" s="142" t="s">
        <v>29</v>
      </c>
      <c r="B29" s="50" t="s">
        <v>268</v>
      </c>
      <c r="C29" s="50" t="s">
        <v>262</v>
      </c>
      <c r="D29" s="50" t="s">
        <v>263</v>
      </c>
      <c r="E29" s="50" t="s">
        <v>269</v>
      </c>
      <c r="F29" s="142" t="s">
        <v>58</v>
      </c>
      <c r="G29" s="142" t="s">
        <v>57</v>
      </c>
    </row>
    <row r="30" spans="1:12">
      <c r="A30" s="55">
        <v>1</v>
      </c>
      <c r="B30" s="186">
        <v>2</v>
      </c>
      <c r="C30" s="55">
        <v>3</v>
      </c>
      <c r="D30" s="55">
        <v>4</v>
      </c>
      <c r="E30" s="55">
        <v>5</v>
      </c>
      <c r="F30" s="55">
        <v>6</v>
      </c>
      <c r="G30" s="55">
        <v>7</v>
      </c>
    </row>
    <row r="31" spans="1:12">
      <c r="A31" s="140" t="s">
        <v>1</v>
      </c>
      <c r="B31" s="187">
        <f>SUM(B32+B34+B36+B39+B44+B45)</f>
        <v>555368.67999999993</v>
      </c>
      <c r="C31" s="187">
        <f t="shared" ref="C31:F31" si="11">SUM(C32+C34+C36+C39+C44+C45)</f>
        <v>0</v>
      </c>
      <c r="D31" s="187">
        <f t="shared" si="11"/>
        <v>1309977</v>
      </c>
      <c r="E31" s="187">
        <f t="shared" si="11"/>
        <v>513057.22000000003</v>
      </c>
      <c r="F31" s="187" t="e">
        <f t="shared" si="11"/>
        <v>#DIV/0!</v>
      </c>
      <c r="G31" s="188">
        <f>SUM(E31/D31*100)</f>
        <v>39.165360918550476</v>
      </c>
    </row>
    <row r="32" spans="1:12" ht="15.75" customHeight="1">
      <c r="A32" s="189" t="s">
        <v>31</v>
      </c>
      <c r="B32" s="190">
        <f>SUM(B33)</f>
        <v>3629.14</v>
      </c>
      <c r="C32" s="104">
        <f>SUM(C33)</f>
        <v>0</v>
      </c>
      <c r="D32" s="104">
        <f>SUM(D33)</f>
        <v>30927</v>
      </c>
      <c r="E32" s="104">
        <f>SUM(E33)</f>
        <v>8085.88</v>
      </c>
      <c r="F32" s="198">
        <f t="shared" ref="F32:F45" si="12">SUM(E32/B32*100)</f>
        <v>222.80430074342684</v>
      </c>
      <c r="G32" s="198">
        <f t="shared" ref="G32:G45" si="13">SUM(E32/D32*100)</f>
        <v>26.145051249717078</v>
      </c>
    </row>
    <row r="33" spans="1:10">
      <c r="A33" s="105" t="s">
        <v>32</v>
      </c>
      <c r="B33" s="192">
        <v>3629.14</v>
      </c>
      <c r="C33" s="98"/>
      <c r="D33" s="98">
        <v>30927</v>
      </c>
      <c r="E33" s="98">
        <v>8085.88</v>
      </c>
      <c r="F33" s="193">
        <f t="shared" si="12"/>
        <v>222.80430074342684</v>
      </c>
      <c r="G33" s="193">
        <f t="shared" si="13"/>
        <v>26.145051249717078</v>
      </c>
    </row>
    <row r="34" spans="1:10">
      <c r="A34" s="189" t="s">
        <v>33</v>
      </c>
      <c r="B34" s="190">
        <f>SUM(B35)</f>
        <v>0</v>
      </c>
      <c r="C34" s="104">
        <f>SUM(C35)</f>
        <v>0</v>
      </c>
      <c r="D34" s="104">
        <f>SUM(D35)</f>
        <v>2</v>
      </c>
      <c r="E34" s="104">
        <f>SUM(E35)</f>
        <v>0</v>
      </c>
      <c r="F34" s="191" t="e">
        <f t="shared" si="12"/>
        <v>#DIV/0!</v>
      </c>
      <c r="G34" s="191">
        <f t="shared" si="13"/>
        <v>0</v>
      </c>
    </row>
    <row r="35" spans="1:10">
      <c r="A35" s="194" t="s">
        <v>267</v>
      </c>
      <c r="B35" s="192">
        <v>0</v>
      </c>
      <c r="C35" s="192">
        <v>0</v>
      </c>
      <c r="D35" s="192">
        <v>2</v>
      </c>
      <c r="E35" s="98">
        <v>0</v>
      </c>
      <c r="F35" s="199" t="e">
        <f t="shared" si="12"/>
        <v>#DIV/0!</v>
      </c>
      <c r="G35" s="199">
        <f t="shared" si="13"/>
        <v>0</v>
      </c>
      <c r="I35" s="26"/>
      <c r="J35" s="27"/>
    </row>
    <row r="36" spans="1:10" ht="26.4">
      <c r="A36" s="88" t="s">
        <v>30</v>
      </c>
      <c r="B36" s="190">
        <f>SUM(B37+B38)</f>
        <v>45823.25</v>
      </c>
      <c r="C36" s="104">
        <f>SUM(C37+C38)</f>
        <v>0</v>
      </c>
      <c r="D36" s="104">
        <f>SUM(D37+D38)</f>
        <v>89800</v>
      </c>
      <c r="E36" s="104">
        <f>SUM(E37+E38)</f>
        <v>43447.07</v>
      </c>
      <c r="F36" s="191">
        <f>SUM(E36/B36*100)</f>
        <v>94.814466455347443</v>
      </c>
      <c r="G36" s="191">
        <f t="shared" si="13"/>
        <v>48.382037861915364</v>
      </c>
    </row>
    <row r="37" spans="1:10" ht="30.6" customHeight="1">
      <c r="A37" s="95" t="s">
        <v>55</v>
      </c>
      <c r="B37" s="192">
        <v>5631.84</v>
      </c>
      <c r="C37" s="98"/>
      <c r="D37" s="98">
        <v>7500</v>
      </c>
      <c r="E37" s="98"/>
      <c r="F37" s="193">
        <f t="shared" si="12"/>
        <v>0</v>
      </c>
      <c r="G37" s="193">
        <f t="shared" si="13"/>
        <v>0</v>
      </c>
    </row>
    <row r="38" spans="1:10">
      <c r="A38" s="95" t="s">
        <v>260</v>
      </c>
      <c r="B38" s="192">
        <v>40191.410000000003</v>
      </c>
      <c r="C38" s="98"/>
      <c r="D38" s="98">
        <v>82300</v>
      </c>
      <c r="E38" s="98">
        <v>43447.07</v>
      </c>
      <c r="F38" s="193">
        <f t="shared" si="12"/>
        <v>108.10038762014071</v>
      </c>
      <c r="G38" s="193">
        <f t="shared" si="13"/>
        <v>52.791093560145811</v>
      </c>
    </row>
    <row r="39" spans="1:10">
      <c r="A39" s="88" t="s">
        <v>50</v>
      </c>
      <c r="B39" s="190">
        <f>SUM(B40:B41:B42:B43)</f>
        <v>505916.29</v>
      </c>
      <c r="C39" s="104">
        <f>SUM(C40:C42)</f>
        <v>0</v>
      </c>
      <c r="D39" s="104">
        <f>SUM(D40:D42:D43)</f>
        <v>1179248</v>
      </c>
      <c r="E39" s="104">
        <f>SUM(E40:E42:E43)</f>
        <v>461524.27</v>
      </c>
      <c r="F39" s="191">
        <f t="shared" si="12"/>
        <v>91.225421897365678</v>
      </c>
      <c r="G39" s="191">
        <f t="shared" si="13"/>
        <v>39.137167923965102</v>
      </c>
    </row>
    <row r="40" spans="1:10">
      <c r="A40" s="95" t="s">
        <v>51</v>
      </c>
      <c r="B40" s="192"/>
      <c r="C40" s="98"/>
      <c r="D40" s="98">
        <v>10300</v>
      </c>
      <c r="E40" s="98">
        <v>0</v>
      </c>
      <c r="F40" s="193" t="e">
        <f t="shared" si="12"/>
        <v>#DIV/0!</v>
      </c>
      <c r="G40" s="193">
        <f t="shared" si="13"/>
        <v>0</v>
      </c>
    </row>
    <row r="41" spans="1:10">
      <c r="A41" s="95" t="s">
        <v>271</v>
      </c>
      <c r="B41" s="192">
        <v>2728.72</v>
      </c>
      <c r="C41" s="98"/>
      <c r="D41" s="98">
        <v>8148</v>
      </c>
      <c r="E41" s="98">
        <v>3315.77</v>
      </c>
      <c r="F41" s="193">
        <f t="shared" si="12"/>
        <v>121.51375003664722</v>
      </c>
      <c r="G41" s="193">
        <f t="shared" si="13"/>
        <v>40.694280805105549</v>
      </c>
    </row>
    <row r="42" spans="1:10" ht="26.4">
      <c r="A42" s="95" t="s">
        <v>270</v>
      </c>
      <c r="B42" s="192">
        <v>503187.57</v>
      </c>
      <c r="C42" s="98"/>
      <c r="D42" s="98">
        <v>1160800</v>
      </c>
      <c r="E42" s="98">
        <v>458208.5</v>
      </c>
      <c r="F42" s="193">
        <f t="shared" si="12"/>
        <v>91.061172278162587</v>
      </c>
      <c r="G42" s="193">
        <f t="shared" si="13"/>
        <v>39.473509648518259</v>
      </c>
    </row>
    <row r="43" spans="1:10">
      <c r="A43" s="95" t="s">
        <v>158</v>
      </c>
      <c r="B43" s="192"/>
      <c r="C43" s="98"/>
      <c r="D43" s="98">
        <v>0</v>
      </c>
      <c r="E43" s="98"/>
      <c r="F43" s="193" t="e">
        <f t="shared" si="12"/>
        <v>#DIV/0!</v>
      </c>
      <c r="G43" s="193" t="e">
        <f t="shared" si="13"/>
        <v>#DIV/0!</v>
      </c>
    </row>
    <row r="44" spans="1:10" ht="26.4">
      <c r="A44" s="95" t="s">
        <v>56</v>
      </c>
      <c r="B44" s="196"/>
      <c r="C44" s="58"/>
      <c r="D44" s="396">
        <v>10000</v>
      </c>
      <c r="E44" s="58">
        <v>0</v>
      </c>
      <c r="F44" s="193" t="e">
        <f t="shared" si="12"/>
        <v>#DIV/0!</v>
      </c>
      <c r="G44" s="193">
        <f t="shared" si="13"/>
        <v>0</v>
      </c>
    </row>
    <row r="45" spans="1:10" ht="26.4">
      <c r="A45" s="95" t="s">
        <v>159</v>
      </c>
      <c r="B45" s="192"/>
      <c r="C45" s="98"/>
      <c r="D45" s="58"/>
      <c r="E45" s="58"/>
      <c r="F45" s="193" t="e">
        <f t="shared" si="12"/>
        <v>#DIV/0!</v>
      </c>
      <c r="G45" s="193" t="e">
        <f t="shared" si="13"/>
        <v>#DIV/0!</v>
      </c>
    </row>
    <row r="46" spans="1:10">
      <c r="A46" s="67"/>
      <c r="B46" s="67"/>
      <c r="C46" s="67"/>
      <c r="D46" s="67"/>
      <c r="E46" s="67"/>
      <c r="F46" s="67"/>
      <c r="G46" s="67"/>
    </row>
    <row r="47" spans="1:10">
      <c r="A47" s="67"/>
      <c r="B47" s="67"/>
      <c r="C47" s="67"/>
      <c r="D47" s="67"/>
      <c r="E47" s="67"/>
      <c r="F47" s="67"/>
      <c r="G47" s="67"/>
    </row>
    <row r="48" spans="1:10">
      <c r="A48" s="67"/>
      <c r="B48" s="67"/>
      <c r="C48" s="67"/>
      <c r="D48" s="67"/>
      <c r="E48" s="67"/>
      <c r="F48" s="67"/>
      <c r="G48" s="67"/>
    </row>
    <row r="49" spans="1:7">
      <c r="A49" s="67"/>
      <c r="B49" s="67"/>
      <c r="C49" s="67"/>
      <c r="D49" s="67"/>
      <c r="E49" s="67"/>
      <c r="F49" s="67"/>
      <c r="G49" s="67"/>
    </row>
    <row r="50" spans="1:7">
      <c r="A50" s="67"/>
      <c r="B50" s="67"/>
      <c r="C50" s="67"/>
      <c r="D50" s="67"/>
      <c r="E50" s="67"/>
      <c r="F50" s="67"/>
      <c r="G50" s="67"/>
    </row>
    <row r="51" spans="1:7">
      <c r="A51" s="67"/>
      <c r="B51" s="67"/>
      <c r="C51" s="67"/>
      <c r="D51" s="67"/>
      <c r="E51" s="67"/>
      <c r="F51" s="67"/>
      <c r="G51" s="67"/>
    </row>
    <row r="52" spans="1:7">
      <c r="A52" s="67"/>
      <c r="B52" s="67"/>
      <c r="C52" s="67"/>
      <c r="D52" s="67"/>
      <c r="E52" s="67"/>
      <c r="F52" s="67"/>
      <c r="G52" s="67"/>
    </row>
    <row r="53" spans="1:7">
      <c r="A53" s="67"/>
      <c r="B53" s="67"/>
      <c r="C53" s="67"/>
      <c r="D53" s="67"/>
      <c r="E53" s="67"/>
      <c r="F53" s="67"/>
      <c r="G53" s="67"/>
    </row>
    <row r="54" spans="1:7">
      <c r="A54" s="67"/>
      <c r="B54" s="67"/>
      <c r="C54" s="67"/>
      <c r="D54" s="67"/>
      <c r="E54" s="67"/>
      <c r="F54" s="67"/>
      <c r="G54" s="67"/>
    </row>
    <row r="55" spans="1:7">
      <c r="A55" s="67"/>
      <c r="B55" s="67"/>
      <c r="C55" s="67"/>
      <c r="D55" s="67"/>
      <c r="E55" s="67"/>
      <c r="F55" s="67"/>
      <c r="G55" s="67"/>
    </row>
    <row r="56" spans="1:7">
      <c r="A56" s="67"/>
      <c r="B56" s="67"/>
      <c r="C56" s="67"/>
      <c r="D56" s="67"/>
      <c r="E56" s="67"/>
      <c r="F56" s="67"/>
      <c r="G56" s="67"/>
    </row>
    <row r="57" spans="1:7">
      <c r="A57" s="67"/>
      <c r="B57" s="67"/>
      <c r="C57" s="67"/>
      <c r="D57" s="67"/>
      <c r="E57" s="67"/>
      <c r="F57" s="67"/>
      <c r="G57" s="67"/>
    </row>
    <row r="58" spans="1:7">
      <c r="A58" s="67"/>
      <c r="B58" s="67"/>
      <c r="C58" s="67"/>
      <c r="D58" s="67"/>
      <c r="E58" s="67"/>
      <c r="F58" s="67"/>
      <c r="G58" s="67"/>
    </row>
    <row r="59" spans="1:7">
      <c r="A59" s="67"/>
      <c r="B59" s="67"/>
      <c r="C59" s="67"/>
      <c r="D59" s="67"/>
      <c r="E59" s="67"/>
      <c r="F59" s="67"/>
      <c r="G59" s="67"/>
    </row>
    <row r="60" spans="1:7">
      <c r="A60" s="67"/>
      <c r="B60" s="67"/>
      <c r="C60" s="67"/>
      <c r="D60" s="67"/>
      <c r="E60" s="67"/>
      <c r="F60" s="67"/>
      <c r="G60" s="67"/>
    </row>
    <row r="61" spans="1:7">
      <c r="A61" s="67"/>
      <c r="B61" s="67"/>
      <c r="C61" s="67"/>
      <c r="D61" s="67"/>
      <c r="E61" s="67"/>
      <c r="F61" s="67"/>
      <c r="G61" s="67"/>
    </row>
    <row r="62" spans="1:7">
      <c r="A62" s="67"/>
      <c r="B62" s="67"/>
      <c r="C62" s="67"/>
      <c r="D62" s="67"/>
      <c r="E62" s="67"/>
      <c r="F62" s="67"/>
      <c r="G62" s="67"/>
    </row>
    <row r="63" spans="1:7">
      <c r="A63" s="67"/>
      <c r="B63" s="67"/>
      <c r="C63" s="67"/>
      <c r="D63" s="67"/>
      <c r="E63" s="67"/>
      <c r="F63" s="67"/>
      <c r="G63" s="67"/>
    </row>
    <row r="64" spans="1:7">
      <c r="A64" s="67"/>
      <c r="B64" s="67"/>
      <c r="C64" s="67"/>
      <c r="D64" s="67"/>
      <c r="E64" s="67"/>
      <c r="F64" s="67"/>
      <c r="G64" s="67"/>
    </row>
    <row r="65" spans="1:7">
      <c r="A65" s="67"/>
      <c r="B65" s="67"/>
      <c r="C65" s="67"/>
      <c r="D65" s="67"/>
      <c r="E65" s="67"/>
      <c r="F65" s="67"/>
      <c r="G65" s="67"/>
    </row>
    <row r="66" spans="1:7">
      <c r="A66" s="67"/>
      <c r="B66" s="67"/>
      <c r="C66" s="67"/>
      <c r="D66" s="67"/>
      <c r="E66" s="67"/>
      <c r="F66" s="67"/>
      <c r="G66" s="67"/>
    </row>
    <row r="67" spans="1:7">
      <c r="A67" s="67"/>
      <c r="B67" s="67"/>
      <c r="C67" s="67"/>
      <c r="D67" s="67"/>
      <c r="E67" s="67"/>
      <c r="F67" s="67"/>
      <c r="G67" s="67"/>
    </row>
    <row r="68" spans="1:7">
      <c r="A68" s="67"/>
      <c r="B68" s="67"/>
      <c r="C68" s="67"/>
      <c r="D68" s="67"/>
      <c r="E68" s="67"/>
      <c r="F68" s="67"/>
      <c r="G68" s="67"/>
    </row>
    <row r="69" spans="1:7">
      <c r="A69" s="67"/>
      <c r="B69" s="67"/>
      <c r="C69" s="67"/>
      <c r="D69" s="67"/>
      <c r="E69" s="67"/>
      <c r="F69" s="67"/>
      <c r="G69" s="67"/>
    </row>
    <row r="70" spans="1:7">
      <c r="A70" s="67"/>
      <c r="B70" s="67"/>
      <c r="C70" s="67"/>
      <c r="D70" s="67"/>
      <c r="E70" s="67"/>
      <c r="F70" s="67"/>
      <c r="G70" s="67"/>
    </row>
    <row r="71" spans="1:7">
      <c r="A71" s="67"/>
      <c r="B71" s="67"/>
      <c r="C71" s="67"/>
      <c r="D71" s="67"/>
      <c r="E71" s="67"/>
      <c r="F71" s="67"/>
      <c r="G71" s="67"/>
    </row>
  </sheetData>
  <mergeCells count="5">
    <mergeCell ref="A3:F3"/>
    <mergeCell ref="A5:F5"/>
    <mergeCell ref="A7:F7"/>
    <mergeCell ref="A27:F27"/>
    <mergeCell ref="A1:J1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workbookViewId="0">
      <selection activeCell="C24" sqref="C24"/>
    </sheetView>
  </sheetViews>
  <sheetFormatPr defaultRowHeight="14.4"/>
  <cols>
    <col min="1" max="1" width="37.6640625" customWidth="1"/>
    <col min="2" max="5" width="25.33203125" customWidth="1"/>
    <col min="6" max="6" width="16.6640625" customWidth="1"/>
    <col min="7" max="7" width="15.5546875" customWidth="1"/>
  </cols>
  <sheetData>
    <row r="1" spans="1:11" ht="42" customHeight="1">
      <c r="A1" s="423"/>
      <c r="B1" s="423"/>
      <c r="C1" s="423"/>
      <c r="D1" s="423"/>
      <c r="E1" s="423"/>
      <c r="F1" s="423"/>
      <c r="G1" s="423"/>
      <c r="H1" s="423"/>
      <c r="I1" s="423"/>
      <c r="J1" s="423"/>
      <c r="K1" s="423"/>
    </row>
    <row r="2" spans="1:11" ht="18" customHeight="1">
      <c r="A2" s="1"/>
      <c r="B2" s="1"/>
      <c r="C2" s="1"/>
      <c r="D2" s="1"/>
      <c r="E2" s="1"/>
      <c r="F2" s="1"/>
      <c r="G2" s="1"/>
    </row>
    <row r="3" spans="1:11" ht="15.6">
      <c r="A3" s="423"/>
      <c r="B3" s="423"/>
      <c r="C3" s="423"/>
      <c r="D3" s="423"/>
      <c r="E3" s="430"/>
      <c r="F3" s="430"/>
      <c r="G3" s="13"/>
    </row>
    <row r="4" spans="1:11" ht="17.399999999999999">
      <c r="A4" s="1"/>
      <c r="B4" s="1"/>
      <c r="C4" s="1"/>
      <c r="D4" s="1"/>
      <c r="E4" s="2"/>
      <c r="F4" s="2"/>
      <c r="G4" s="2"/>
    </row>
    <row r="5" spans="1:11" ht="18" customHeight="1">
      <c r="A5" s="423"/>
      <c r="B5" s="424"/>
      <c r="C5" s="424"/>
      <c r="D5" s="424"/>
      <c r="E5" s="424"/>
      <c r="F5" s="424"/>
      <c r="G5" s="11"/>
    </row>
    <row r="6" spans="1:11" ht="17.399999999999999">
      <c r="A6" s="1"/>
      <c r="B6" s="1"/>
      <c r="C6" s="1"/>
      <c r="D6" s="1"/>
      <c r="E6" s="2"/>
      <c r="F6" s="2"/>
      <c r="G6" s="2"/>
    </row>
    <row r="7" spans="1:11" ht="15">
      <c r="A7" s="411" t="s">
        <v>62</v>
      </c>
      <c r="B7" s="431"/>
      <c r="C7" s="431"/>
      <c r="D7" s="431"/>
      <c r="E7" s="431"/>
      <c r="F7" s="431"/>
      <c r="G7" s="200"/>
    </row>
    <row r="8" spans="1:11" ht="17.399999999999999">
      <c r="A8" s="36"/>
      <c r="B8" s="36"/>
      <c r="C8" s="36"/>
      <c r="D8" s="36"/>
      <c r="E8" s="38"/>
      <c r="F8" s="38"/>
      <c r="G8" s="38"/>
    </row>
    <row r="9" spans="1:11" ht="26.4">
      <c r="A9" s="50" t="s">
        <v>29</v>
      </c>
      <c r="B9" s="50" t="s">
        <v>268</v>
      </c>
      <c r="C9" s="50" t="s">
        <v>262</v>
      </c>
      <c r="D9" s="50" t="s">
        <v>263</v>
      </c>
      <c r="E9" s="50" t="s">
        <v>269</v>
      </c>
      <c r="F9" s="50" t="s">
        <v>71</v>
      </c>
      <c r="G9" s="50" t="s">
        <v>72</v>
      </c>
    </row>
    <row r="10" spans="1:11" s="28" customFormat="1">
      <c r="A10" s="55">
        <v>1</v>
      </c>
      <c r="B10" s="186">
        <v>2</v>
      </c>
      <c r="C10" s="55">
        <v>3</v>
      </c>
      <c r="D10" s="55">
        <v>4</v>
      </c>
      <c r="E10" s="55">
        <v>5</v>
      </c>
      <c r="F10" s="55">
        <v>6</v>
      </c>
      <c r="G10" s="55">
        <v>7</v>
      </c>
    </row>
    <row r="11" spans="1:11" ht="15.75" customHeight="1">
      <c r="A11" s="164" t="s">
        <v>9</v>
      </c>
      <c r="B11" s="201">
        <f>SUM(B12)</f>
        <v>555368.67999999993</v>
      </c>
      <c r="C11" s="56"/>
      <c r="D11" s="56">
        <f>SUM(D12)</f>
        <v>1309977</v>
      </c>
      <c r="E11" s="56">
        <f>SUM(E12)</f>
        <v>513057.22</v>
      </c>
      <c r="F11" s="202">
        <f>SUM(E11/B11*100)</f>
        <v>92.381374477221158</v>
      </c>
      <c r="G11" s="202">
        <f>SUM(E11/D11*100)</f>
        <v>39.165360918550476</v>
      </c>
    </row>
    <row r="12" spans="1:11" ht="15.75" customHeight="1">
      <c r="A12" s="203" t="s">
        <v>46</v>
      </c>
      <c r="B12" s="204">
        <f>SUM(B13:C15)</f>
        <v>555368.67999999993</v>
      </c>
      <c r="C12" s="204"/>
      <c r="D12" s="204">
        <f>SUM(D13:D15)</f>
        <v>1309977</v>
      </c>
      <c r="E12" s="204">
        <f>SUM(E13:E15)</f>
        <v>513057.22</v>
      </c>
      <c r="F12" s="205">
        <f t="shared" ref="F12:F15" si="0">SUM(E12/B12*100)</f>
        <v>92.381374477221158</v>
      </c>
      <c r="G12" s="205">
        <f t="shared" ref="G12:G15" si="1">SUM(E12/D12*100)</f>
        <v>39.165360918550476</v>
      </c>
    </row>
    <row r="13" spans="1:11" ht="26.4">
      <c r="A13" s="206" t="s">
        <v>47</v>
      </c>
      <c r="B13" s="207">
        <v>549380.56999999995</v>
      </c>
      <c r="C13" s="98"/>
      <c r="D13" s="98">
        <v>1281477</v>
      </c>
      <c r="E13" s="98">
        <v>503816.66</v>
      </c>
      <c r="F13" s="208">
        <f t="shared" si="0"/>
        <v>91.706312074342193</v>
      </c>
      <c r="G13" s="208">
        <f t="shared" si="1"/>
        <v>39.315310380131677</v>
      </c>
    </row>
    <row r="14" spans="1:11">
      <c r="A14" s="209" t="s">
        <v>48</v>
      </c>
      <c r="B14" s="192"/>
      <c r="C14" s="98"/>
      <c r="D14" s="98"/>
      <c r="E14" s="98"/>
      <c r="F14" s="208" t="e">
        <f t="shared" si="0"/>
        <v>#DIV/0!</v>
      </c>
      <c r="G14" s="208" t="e">
        <f t="shared" si="1"/>
        <v>#DIV/0!</v>
      </c>
    </row>
    <row r="15" spans="1:11" ht="26.4">
      <c r="A15" s="95" t="s">
        <v>49</v>
      </c>
      <c r="B15" s="192">
        <v>5988.11</v>
      </c>
      <c r="C15" s="98"/>
      <c r="D15" s="98">
        <v>28500</v>
      </c>
      <c r="E15" s="98">
        <v>9240.56</v>
      </c>
      <c r="F15" s="208">
        <f t="shared" si="0"/>
        <v>154.31513449151734</v>
      </c>
      <c r="G15" s="208">
        <f t="shared" si="1"/>
        <v>32.423017543859643</v>
      </c>
    </row>
    <row r="16" spans="1:11">
      <c r="A16" s="94"/>
      <c r="B16" s="192"/>
      <c r="C16" s="98"/>
      <c r="D16" s="98"/>
      <c r="E16" s="98"/>
      <c r="F16" s="210"/>
      <c r="G16" s="210"/>
    </row>
    <row r="17" spans="1:7">
      <c r="A17" s="211"/>
      <c r="B17" s="192"/>
      <c r="C17" s="98"/>
      <c r="D17" s="98"/>
      <c r="E17" s="98"/>
      <c r="F17" s="210"/>
      <c r="G17" s="210"/>
    </row>
  </sheetData>
  <mergeCells count="4">
    <mergeCell ref="A3:F3"/>
    <mergeCell ref="A5:F5"/>
    <mergeCell ref="A7:F7"/>
    <mergeCell ref="A1:K1"/>
  </mergeCells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workbookViewId="0">
      <selection activeCell="E19" sqref="E19"/>
    </sheetView>
  </sheetViews>
  <sheetFormatPr defaultRowHeight="14.4"/>
  <cols>
    <col min="1" max="1" width="7.44140625" bestFit="1" customWidth="1"/>
    <col min="2" max="2" width="8.44140625" bestFit="1" customWidth="1"/>
    <col min="3" max="7" width="25.33203125" customWidth="1"/>
    <col min="8" max="8" width="16" customWidth="1"/>
    <col min="9" max="9" width="11.6640625" customWidth="1"/>
  </cols>
  <sheetData>
    <row r="1" spans="1:9" ht="42" customHeight="1">
      <c r="A1" s="423"/>
      <c r="B1" s="423"/>
      <c r="C1" s="423"/>
      <c r="D1" s="423"/>
      <c r="E1" s="423"/>
      <c r="F1" s="423"/>
      <c r="G1" s="423"/>
      <c r="H1" s="423"/>
    </row>
    <row r="2" spans="1:9" ht="18" customHeight="1">
      <c r="A2" s="1"/>
      <c r="B2" s="1"/>
      <c r="C2" s="1"/>
      <c r="D2" s="1"/>
      <c r="E2" s="1"/>
      <c r="F2" s="1"/>
      <c r="G2" s="1"/>
      <c r="H2" s="1"/>
    </row>
    <row r="3" spans="1:9" ht="15.75" customHeight="1">
      <c r="A3" s="411" t="s">
        <v>12</v>
      </c>
      <c r="B3" s="411"/>
      <c r="C3" s="411"/>
      <c r="D3" s="411"/>
      <c r="E3" s="411"/>
      <c r="F3" s="411"/>
      <c r="G3" s="411"/>
      <c r="H3" s="411"/>
      <c r="I3" s="67"/>
    </row>
    <row r="4" spans="1:9" ht="17.399999999999999">
      <c r="A4" s="36"/>
      <c r="B4" s="36"/>
      <c r="C4" s="36"/>
      <c r="D4" s="36"/>
      <c r="E4" s="36"/>
      <c r="F4" s="36"/>
      <c r="G4" s="38"/>
      <c r="H4" s="38"/>
      <c r="I4" s="67"/>
    </row>
    <row r="5" spans="1:9" ht="18" customHeight="1">
      <c r="A5" s="411" t="s">
        <v>35</v>
      </c>
      <c r="B5" s="411"/>
      <c r="C5" s="411"/>
      <c r="D5" s="411"/>
      <c r="E5" s="411"/>
      <c r="F5" s="411"/>
      <c r="G5" s="411"/>
      <c r="H5" s="411"/>
      <c r="I5" s="67"/>
    </row>
    <row r="6" spans="1:9" ht="17.399999999999999">
      <c r="A6" s="36"/>
      <c r="B6" s="36"/>
      <c r="C6" s="36"/>
      <c r="D6" s="36"/>
      <c r="E6" s="36"/>
      <c r="F6" s="36"/>
      <c r="G6" s="38"/>
      <c r="H6" s="38"/>
      <c r="I6" s="67"/>
    </row>
    <row r="7" spans="1:9" ht="26.4">
      <c r="A7" s="50" t="s">
        <v>2</v>
      </c>
      <c r="B7" s="212" t="s">
        <v>3</v>
      </c>
      <c r="C7" s="212" t="s">
        <v>21</v>
      </c>
      <c r="D7" s="50" t="s">
        <v>268</v>
      </c>
      <c r="E7" s="50" t="s">
        <v>262</v>
      </c>
      <c r="F7" s="50" t="s">
        <v>263</v>
      </c>
      <c r="G7" s="50" t="s">
        <v>269</v>
      </c>
      <c r="H7" s="50" t="s">
        <v>71</v>
      </c>
      <c r="I7" s="50" t="s">
        <v>153</v>
      </c>
    </row>
    <row r="8" spans="1:9">
      <c r="A8" s="213"/>
      <c r="B8" s="214"/>
      <c r="C8" s="215" t="s">
        <v>37</v>
      </c>
      <c r="D8" s="216">
        <f>SUM(D9)</f>
        <v>0</v>
      </c>
      <c r="E8" s="216">
        <f t="shared" ref="E8:G9" si="0">SUM(E9)</f>
        <v>0</v>
      </c>
      <c r="F8" s="216">
        <f t="shared" si="0"/>
        <v>0</v>
      </c>
      <c r="G8" s="216">
        <f t="shared" si="0"/>
        <v>0</v>
      </c>
      <c r="H8" s="213"/>
      <c r="I8" s="68"/>
    </row>
    <row r="9" spans="1:9" ht="26.4">
      <c r="A9" s="94">
        <v>8</v>
      </c>
      <c r="B9" s="94"/>
      <c r="C9" s="94" t="s">
        <v>10</v>
      </c>
      <c r="D9" s="196">
        <f>SUM(D10)</f>
        <v>0</v>
      </c>
      <c r="E9" s="196">
        <f t="shared" si="0"/>
        <v>0</v>
      </c>
      <c r="F9" s="196">
        <f t="shared" si="0"/>
        <v>0</v>
      </c>
      <c r="G9" s="196">
        <f t="shared" si="0"/>
        <v>0</v>
      </c>
      <c r="H9" s="99"/>
      <c r="I9" s="68"/>
    </row>
    <row r="10" spans="1:9">
      <c r="A10" s="94"/>
      <c r="B10" s="95">
        <v>84</v>
      </c>
      <c r="C10" s="95" t="s">
        <v>14</v>
      </c>
      <c r="D10" s="192">
        <v>0</v>
      </c>
      <c r="E10" s="192">
        <v>0</v>
      </c>
      <c r="F10" s="192">
        <v>0</v>
      </c>
      <c r="G10" s="192">
        <v>0</v>
      </c>
      <c r="H10" s="99"/>
      <c r="I10" s="68"/>
    </row>
    <row r="11" spans="1:9">
      <c r="A11" s="94"/>
      <c r="B11" s="95"/>
      <c r="C11" s="217"/>
      <c r="D11" s="192"/>
      <c r="E11" s="98"/>
      <c r="F11" s="98"/>
      <c r="G11" s="98"/>
      <c r="H11" s="99"/>
      <c r="I11" s="68"/>
    </row>
    <row r="12" spans="1:9">
      <c r="A12" s="94"/>
      <c r="B12" s="95"/>
      <c r="C12" s="215" t="s">
        <v>40</v>
      </c>
      <c r="D12" s="196">
        <f>SUM(D13)</f>
        <v>0</v>
      </c>
      <c r="E12" s="196">
        <f t="shared" ref="E12:G13" si="1">SUM(E13)</f>
        <v>0</v>
      </c>
      <c r="F12" s="196">
        <f t="shared" si="1"/>
        <v>0</v>
      </c>
      <c r="G12" s="196">
        <f t="shared" si="1"/>
        <v>0</v>
      </c>
      <c r="H12" s="99"/>
      <c r="I12" s="68"/>
    </row>
    <row r="13" spans="1:9" ht="26.4">
      <c r="A13" s="218">
        <v>5</v>
      </c>
      <c r="B13" s="218"/>
      <c r="C13" s="194" t="s">
        <v>11</v>
      </c>
      <c r="D13" s="196">
        <f>SUM(D14)</f>
        <v>0</v>
      </c>
      <c r="E13" s="196">
        <f t="shared" si="1"/>
        <v>0</v>
      </c>
      <c r="F13" s="196">
        <f t="shared" si="1"/>
        <v>0</v>
      </c>
      <c r="G13" s="196">
        <f t="shared" si="1"/>
        <v>0</v>
      </c>
      <c r="H13" s="99"/>
      <c r="I13" s="68"/>
    </row>
    <row r="14" spans="1:9" ht="26.4">
      <c r="A14" s="95"/>
      <c r="B14" s="95">
        <v>54</v>
      </c>
      <c r="C14" s="123" t="s">
        <v>15</v>
      </c>
      <c r="D14" s="192">
        <v>0</v>
      </c>
      <c r="E14" s="192">
        <v>0</v>
      </c>
      <c r="F14" s="192">
        <v>0</v>
      </c>
      <c r="G14" s="192">
        <v>0</v>
      </c>
      <c r="H14" s="219"/>
      <c r="I14" s="68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D22" sqref="D22"/>
    </sheetView>
  </sheetViews>
  <sheetFormatPr defaultRowHeight="14.4"/>
  <cols>
    <col min="1" max="5" width="25.33203125" customWidth="1"/>
    <col min="6" max="6" width="16.33203125" customWidth="1"/>
    <col min="7" max="7" width="10.33203125" customWidth="1"/>
  </cols>
  <sheetData>
    <row r="1" spans="1:7" ht="42" customHeight="1">
      <c r="A1" s="423"/>
      <c r="B1" s="423"/>
      <c r="C1" s="423"/>
      <c r="D1" s="423"/>
      <c r="E1" s="423"/>
      <c r="F1" s="423"/>
    </row>
    <row r="2" spans="1:7" ht="18" customHeight="1">
      <c r="A2" s="1"/>
      <c r="B2" s="1"/>
      <c r="C2" s="1"/>
      <c r="D2" s="1"/>
      <c r="E2" s="1"/>
      <c r="F2" s="1"/>
    </row>
    <row r="3" spans="1:7" ht="15.75" customHeight="1">
      <c r="A3" s="411" t="s">
        <v>12</v>
      </c>
      <c r="B3" s="411"/>
      <c r="C3" s="411"/>
      <c r="D3" s="411"/>
      <c r="E3" s="411"/>
      <c r="F3" s="411"/>
      <c r="G3" s="67"/>
    </row>
    <row r="4" spans="1:7" ht="17.399999999999999">
      <c r="A4" s="36"/>
      <c r="B4" s="36"/>
      <c r="C4" s="36"/>
      <c r="D4" s="36"/>
      <c r="E4" s="38"/>
      <c r="F4" s="38"/>
      <c r="G4" s="67"/>
    </row>
    <row r="5" spans="1:7" ht="18" customHeight="1">
      <c r="A5" s="411" t="s">
        <v>36</v>
      </c>
      <c r="B5" s="411"/>
      <c r="C5" s="411"/>
      <c r="D5" s="411"/>
      <c r="E5" s="411"/>
      <c r="F5" s="411"/>
      <c r="G5" s="67"/>
    </row>
    <row r="6" spans="1:7" ht="17.399999999999999">
      <c r="A6" s="36"/>
      <c r="B6" s="36"/>
      <c r="C6" s="36"/>
      <c r="D6" s="36"/>
      <c r="E6" s="38"/>
      <c r="F6" s="38"/>
      <c r="G6" s="67"/>
    </row>
    <row r="7" spans="1:7" ht="26.4">
      <c r="A7" s="212" t="s">
        <v>29</v>
      </c>
      <c r="B7" s="50" t="s">
        <v>268</v>
      </c>
      <c r="C7" s="50" t="s">
        <v>262</v>
      </c>
      <c r="D7" s="50" t="s">
        <v>263</v>
      </c>
      <c r="E7" s="50" t="s">
        <v>269</v>
      </c>
      <c r="F7" s="50" t="s">
        <v>71</v>
      </c>
      <c r="G7" s="50" t="s">
        <v>153</v>
      </c>
    </row>
    <row r="8" spans="1:7">
      <c r="A8" s="94" t="s">
        <v>37</v>
      </c>
      <c r="B8" s="196">
        <f>SUM(B9)</f>
        <v>0</v>
      </c>
      <c r="C8" s="196">
        <f t="shared" ref="C8:E8" si="0">SUM(C9)</f>
        <v>0</v>
      </c>
      <c r="D8" s="196">
        <f t="shared" si="0"/>
        <v>0</v>
      </c>
      <c r="E8" s="196">
        <f t="shared" si="0"/>
        <v>0</v>
      </c>
      <c r="F8" s="197"/>
      <c r="G8" s="220"/>
    </row>
    <row r="9" spans="1:7" ht="26.4">
      <c r="A9" s="94" t="s">
        <v>38</v>
      </c>
      <c r="B9" s="196">
        <f>SUM(B10)</f>
        <v>0</v>
      </c>
      <c r="C9" s="196">
        <f t="shared" ref="C9:E9" si="1">SUM(C10)</f>
        <v>0</v>
      </c>
      <c r="D9" s="196">
        <f t="shared" si="1"/>
        <v>0</v>
      </c>
      <c r="E9" s="196">
        <f t="shared" si="1"/>
        <v>0</v>
      </c>
      <c r="F9" s="196"/>
      <c r="G9" s="220"/>
    </row>
    <row r="10" spans="1:7" ht="26.4">
      <c r="A10" s="206" t="s">
        <v>39</v>
      </c>
      <c r="B10" s="192">
        <v>0</v>
      </c>
      <c r="C10" s="192">
        <v>0</v>
      </c>
      <c r="D10" s="192">
        <v>0</v>
      </c>
      <c r="E10" s="192">
        <v>0</v>
      </c>
      <c r="F10" s="196"/>
      <c r="G10" s="68"/>
    </row>
    <row r="11" spans="1:7">
      <c r="A11" s="206"/>
      <c r="B11" s="221"/>
      <c r="C11" s="99"/>
      <c r="D11" s="99"/>
      <c r="E11" s="99"/>
      <c r="F11" s="196"/>
      <c r="G11" s="68"/>
    </row>
    <row r="12" spans="1:7">
      <c r="A12" s="94" t="s">
        <v>40</v>
      </c>
      <c r="B12" s="196">
        <f>SUM(B13+B15)</f>
        <v>3629.14</v>
      </c>
      <c r="C12" s="196">
        <f t="shared" ref="C12:E12" si="2">SUM(C13+C15)</f>
        <v>0</v>
      </c>
      <c r="D12" s="196">
        <f t="shared" si="2"/>
        <v>30929</v>
      </c>
      <c r="E12" s="196">
        <f t="shared" si="2"/>
        <v>8085.88</v>
      </c>
      <c r="F12" s="196"/>
      <c r="G12" s="68"/>
    </row>
    <row r="13" spans="1:7">
      <c r="A13" s="194" t="s">
        <v>31</v>
      </c>
      <c r="B13" s="196">
        <f>SUM(B14)</f>
        <v>3629.14</v>
      </c>
      <c r="C13" s="196">
        <f t="shared" ref="C13:E13" si="3">SUM(C14)</f>
        <v>0</v>
      </c>
      <c r="D13" s="196">
        <f t="shared" si="3"/>
        <v>30927</v>
      </c>
      <c r="E13" s="196">
        <f t="shared" si="3"/>
        <v>8085.88</v>
      </c>
      <c r="F13" s="196"/>
      <c r="G13" s="68"/>
    </row>
    <row r="14" spans="1:7">
      <c r="A14" s="222" t="s">
        <v>32</v>
      </c>
      <c r="B14" s="192">
        <v>3629.14</v>
      </c>
      <c r="C14" s="98"/>
      <c r="D14" s="98">
        <v>30927</v>
      </c>
      <c r="E14" s="98">
        <v>8085.88</v>
      </c>
      <c r="F14" s="196"/>
      <c r="G14" s="68"/>
    </row>
    <row r="15" spans="1:7">
      <c r="A15" s="194" t="s">
        <v>33</v>
      </c>
      <c r="B15" s="196">
        <f>SUM(B16)</f>
        <v>0</v>
      </c>
      <c r="C15" s="196">
        <f t="shared" ref="C15:E15" si="4">SUM(C16)</f>
        <v>0</v>
      </c>
      <c r="D15" s="196">
        <f t="shared" si="4"/>
        <v>2</v>
      </c>
      <c r="E15" s="196">
        <f t="shared" si="4"/>
        <v>0</v>
      </c>
      <c r="F15" s="196"/>
      <c r="G15" s="68"/>
    </row>
    <row r="16" spans="1:7">
      <c r="A16" s="222" t="s">
        <v>34</v>
      </c>
      <c r="B16" s="192">
        <v>0</v>
      </c>
      <c r="C16" s="192">
        <v>0</v>
      </c>
      <c r="D16" s="192">
        <v>2</v>
      </c>
      <c r="E16" s="192">
        <v>0</v>
      </c>
      <c r="F16" s="196"/>
      <c r="G16" s="68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L384"/>
  <sheetViews>
    <sheetView zoomScaleNormal="100" workbookViewId="0">
      <selection activeCell="O134" sqref="O134"/>
    </sheetView>
  </sheetViews>
  <sheetFormatPr defaultColWidth="9.109375" defaultRowHeight="14.4"/>
  <cols>
    <col min="1" max="1" width="7.44140625" bestFit="1" customWidth="1"/>
    <col min="2" max="2" width="8.44140625" bestFit="1" customWidth="1"/>
    <col min="3" max="3" width="9.44140625" customWidth="1"/>
    <col min="4" max="4" width="28.33203125" customWidth="1"/>
    <col min="5" max="5" width="0.109375" customWidth="1"/>
    <col min="6" max="6" width="16.33203125" customWidth="1"/>
    <col min="7" max="7" width="15.88671875" customWidth="1"/>
    <col min="8" max="8" width="15.33203125" customWidth="1"/>
    <col min="9" max="9" width="17.109375" customWidth="1"/>
    <col min="10" max="10" width="12.5546875" customWidth="1"/>
    <col min="11" max="11" width="11.88671875" customWidth="1"/>
  </cols>
  <sheetData>
    <row r="1" spans="1:12" ht="42" customHeight="1">
      <c r="A1" s="423"/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</row>
    <row r="2" spans="1:12" ht="17.399999999999999">
      <c r="A2" s="1"/>
      <c r="B2" s="1"/>
      <c r="C2" s="1"/>
      <c r="D2" s="1"/>
      <c r="E2" s="1"/>
      <c r="F2" s="1"/>
      <c r="G2" s="1"/>
      <c r="H2" s="1"/>
      <c r="I2" s="2"/>
      <c r="J2" s="2"/>
      <c r="K2" s="2"/>
    </row>
    <row r="3" spans="1:12" ht="31.2">
      <c r="A3" s="1"/>
      <c r="B3" s="1"/>
      <c r="C3" s="1"/>
      <c r="D3" s="1"/>
      <c r="E3" s="1"/>
      <c r="F3" s="10" t="s">
        <v>161</v>
      </c>
      <c r="G3" s="10"/>
      <c r="H3" s="1"/>
      <c r="I3" s="2"/>
      <c r="J3" s="2"/>
      <c r="K3" s="2"/>
    </row>
    <row r="4" spans="1:12" ht="17.399999999999999">
      <c r="A4" s="1"/>
      <c r="B4" s="1"/>
      <c r="C4" s="1"/>
      <c r="D4" s="1"/>
      <c r="E4" s="1"/>
      <c r="F4" s="10"/>
      <c r="G4" s="10"/>
      <c r="H4" s="1"/>
      <c r="I4" s="2"/>
      <c r="J4" s="2"/>
      <c r="K4" s="2"/>
    </row>
    <row r="5" spans="1:12" ht="18" customHeight="1">
      <c r="A5" s="411" t="s">
        <v>162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</row>
    <row r="6" spans="1:12" ht="17.399999999999999">
      <c r="A6" s="36"/>
      <c r="B6" s="36"/>
      <c r="C6" s="36"/>
      <c r="D6" s="36"/>
      <c r="E6" s="36"/>
      <c r="F6" s="36"/>
      <c r="G6" s="36"/>
      <c r="H6" s="36"/>
      <c r="I6" s="38"/>
      <c r="J6" s="38"/>
      <c r="K6" s="38"/>
    </row>
    <row r="7" spans="1:12" ht="111" customHeight="1">
      <c r="A7" s="480" t="s">
        <v>163</v>
      </c>
      <c r="B7" s="481"/>
      <c r="C7" s="482"/>
      <c r="D7" s="50" t="s">
        <v>164</v>
      </c>
      <c r="E7" s="50" t="s">
        <v>68</v>
      </c>
      <c r="F7" s="50" t="s">
        <v>264</v>
      </c>
      <c r="G7" s="50" t="s">
        <v>265</v>
      </c>
      <c r="H7" s="50" t="s">
        <v>263</v>
      </c>
      <c r="I7" s="50" t="s">
        <v>266</v>
      </c>
      <c r="J7" s="50" t="s">
        <v>247</v>
      </c>
      <c r="K7" s="50" t="s">
        <v>248</v>
      </c>
    </row>
    <row r="8" spans="1:12" s="28" customFormat="1">
      <c r="A8" s="223"/>
      <c r="B8" s="224"/>
      <c r="C8" s="225"/>
      <c r="D8" s="186">
        <v>1</v>
      </c>
      <c r="E8" s="55">
        <v>2</v>
      </c>
      <c r="F8" s="55">
        <v>2</v>
      </c>
      <c r="G8" s="55">
        <v>3</v>
      </c>
      <c r="H8" s="55">
        <v>4</v>
      </c>
      <c r="I8" s="55">
        <v>5</v>
      </c>
      <c r="J8" s="55">
        <v>6</v>
      </c>
      <c r="K8" s="55">
        <v>7</v>
      </c>
    </row>
    <row r="9" spans="1:12" s="28" customFormat="1" ht="43.95" customHeight="1">
      <c r="A9" s="226"/>
      <c r="B9" s="227">
        <v>11978</v>
      </c>
      <c r="C9" s="228"/>
      <c r="D9" s="229" t="s">
        <v>242</v>
      </c>
      <c r="E9" s="230">
        <f>SUM(E10+E42+E186)</f>
        <v>1327</v>
      </c>
      <c r="F9" s="231">
        <f>SUM(F10+F42+F186)</f>
        <v>555368.68000000005</v>
      </c>
      <c r="G9" s="231"/>
      <c r="H9" s="231">
        <f>SUM(H10+H42+H186)</f>
        <v>1309977</v>
      </c>
      <c r="I9" s="231">
        <f>SUM(I10+I42+I186)</f>
        <v>513057.22000000009</v>
      </c>
      <c r="J9" s="231">
        <f>SUM(I9/F9*100)</f>
        <v>92.381374477221158</v>
      </c>
      <c r="K9" s="232">
        <f>SUM(I9/H9*100)</f>
        <v>39.165360918550483</v>
      </c>
    </row>
    <row r="10" spans="1:12" ht="26.25" customHeight="1">
      <c r="A10" s="474" t="s">
        <v>165</v>
      </c>
      <c r="B10" s="475"/>
      <c r="C10" s="476"/>
      <c r="D10" s="233" t="s">
        <v>166</v>
      </c>
      <c r="E10" s="74">
        <f>SUM(E11)</f>
        <v>0</v>
      </c>
      <c r="F10" s="76">
        <f t="shared" ref="F10:I10" si="0">SUM(F11)</f>
        <v>5988.1100000000006</v>
      </c>
      <c r="G10" s="76"/>
      <c r="H10" s="76">
        <f t="shared" si="0"/>
        <v>22180</v>
      </c>
      <c r="I10" s="76">
        <f t="shared" si="0"/>
        <v>7276.17</v>
      </c>
      <c r="J10" s="231">
        <f t="shared" ref="J10:J73" si="1">SUM(I10/F10*100)</f>
        <v>121.51029289709105</v>
      </c>
      <c r="K10" s="232">
        <f>I10/H10*100</f>
        <v>32.805094679891795</v>
      </c>
    </row>
    <row r="11" spans="1:12" ht="38.25" customHeight="1">
      <c r="A11" s="477" t="s">
        <v>167</v>
      </c>
      <c r="B11" s="478"/>
      <c r="C11" s="479"/>
      <c r="D11" s="140" t="s">
        <v>168</v>
      </c>
      <c r="E11" s="234">
        <f>SUM(E12+E29)</f>
        <v>0</v>
      </c>
      <c r="F11" s="56">
        <f>SUM(F12+F25+F29)</f>
        <v>5988.1100000000006</v>
      </c>
      <c r="G11" s="56"/>
      <c r="H11" s="56">
        <f>SUM(H12+H25+H29)</f>
        <v>22180</v>
      </c>
      <c r="I11" s="56">
        <f>SUM(I12+I25+I29)</f>
        <v>7276.17</v>
      </c>
      <c r="J11" s="231">
        <f t="shared" si="1"/>
        <v>121.51029289709105</v>
      </c>
      <c r="K11" s="232">
        <f t="shared" ref="K11:K75" si="2">I11/F11*100</f>
        <v>121.51029289709105</v>
      </c>
    </row>
    <row r="12" spans="1:12" ht="14.4" customHeight="1">
      <c r="A12" s="471" t="s">
        <v>169</v>
      </c>
      <c r="B12" s="472"/>
      <c r="C12" s="473"/>
      <c r="D12" s="235" t="s">
        <v>170</v>
      </c>
      <c r="E12" s="236">
        <f>SUM(E13)</f>
        <v>0</v>
      </c>
      <c r="F12" s="237">
        <f t="shared" ref="F12:I12" si="3">SUM(F13)</f>
        <v>3259.39</v>
      </c>
      <c r="G12" s="237"/>
      <c r="H12" s="237">
        <f t="shared" si="3"/>
        <v>9732</v>
      </c>
      <c r="I12" s="237">
        <f t="shared" si="3"/>
        <v>3960.3999999999996</v>
      </c>
      <c r="J12" s="231">
        <f t="shared" si="1"/>
        <v>121.50739862366883</v>
      </c>
      <c r="K12" s="232">
        <f t="shared" si="2"/>
        <v>121.50739862366883</v>
      </c>
    </row>
    <row r="13" spans="1:12">
      <c r="A13" s="468">
        <v>3</v>
      </c>
      <c r="B13" s="469"/>
      <c r="C13" s="470"/>
      <c r="D13" s="238" t="s">
        <v>6</v>
      </c>
      <c r="E13" s="239">
        <f>SUM(E14+E21)</f>
        <v>0</v>
      </c>
      <c r="F13" s="240">
        <f t="shared" ref="F13:I13" si="4">SUM(F14+F21)</f>
        <v>3259.39</v>
      </c>
      <c r="G13" s="240"/>
      <c r="H13" s="240">
        <f t="shared" si="4"/>
        <v>9732</v>
      </c>
      <c r="I13" s="240">
        <f t="shared" si="4"/>
        <v>3960.3999999999996</v>
      </c>
      <c r="J13" s="231">
        <f t="shared" si="1"/>
        <v>121.50739862366883</v>
      </c>
      <c r="K13" s="232">
        <f t="shared" si="2"/>
        <v>121.50739862366883</v>
      </c>
    </row>
    <row r="14" spans="1:12">
      <c r="A14" s="462">
        <v>31</v>
      </c>
      <c r="B14" s="463"/>
      <c r="C14" s="464"/>
      <c r="D14" s="241" t="s">
        <v>7</v>
      </c>
      <c r="E14" s="84">
        <f>SUM(E15+E17+E19)</f>
        <v>0</v>
      </c>
      <c r="F14" s="242">
        <f>SUM(F15+F17+F19)</f>
        <v>3071.2599999999998</v>
      </c>
      <c r="G14" s="242"/>
      <c r="H14" s="242">
        <f t="shared" ref="H14:I14" si="5">SUM(H15+H17+H19)</f>
        <v>7916</v>
      </c>
      <c r="I14" s="242">
        <f t="shared" si="5"/>
        <v>3270.9399999999996</v>
      </c>
      <c r="J14" s="231">
        <f t="shared" si="1"/>
        <v>106.50156613246679</v>
      </c>
      <c r="K14" s="232">
        <f t="shared" si="2"/>
        <v>106.50156613246679</v>
      </c>
    </row>
    <row r="15" spans="1:12">
      <c r="A15" s="243">
        <v>311</v>
      </c>
      <c r="B15" s="244"/>
      <c r="C15" s="245"/>
      <c r="D15" s="245" t="s">
        <v>171</v>
      </c>
      <c r="E15" s="90">
        <f>SUM(E16)</f>
        <v>0</v>
      </c>
      <c r="F15" s="92">
        <f t="shared" ref="F15:I15" si="6">SUM(F16)</f>
        <v>2449.38</v>
      </c>
      <c r="G15" s="92"/>
      <c r="H15" s="92">
        <f t="shared" si="6"/>
        <v>6467</v>
      </c>
      <c r="I15" s="92">
        <f t="shared" si="6"/>
        <v>2620.79</v>
      </c>
      <c r="J15" s="231">
        <f t="shared" si="1"/>
        <v>106.99809747772906</v>
      </c>
      <c r="K15" s="232">
        <f t="shared" si="2"/>
        <v>106.99809747772906</v>
      </c>
    </row>
    <row r="16" spans="1:12">
      <c r="A16" s="246">
        <v>3111</v>
      </c>
      <c r="B16" s="247"/>
      <c r="C16" s="248"/>
      <c r="D16" s="248" t="s">
        <v>92</v>
      </c>
      <c r="E16" s="99"/>
      <c r="F16" s="98">
        <v>2449.38</v>
      </c>
      <c r="G16" s="98"/>
      <c r="H16" s="98">
        <v>6467</v>
      </c>
      <c r="I16" s="98">
        <v>2620.79</v>
      </c>
      <c r="J16" s="231">
        <f t="shared" si="1"/>
        <v>106.99809747772906</v>
      </c>
      <c r="K16" s="232">
        <f t="shared" si="2"/>
        <v>106.99809747772906</v>
      </c>
    </row>
    <row r="17" spans="1:27">
      <c r="A17" s="243">
        <v>312</v>
      </c>
      <c r="B17" s="244"/>
      <c r="C17" s="245"/>
      <c r="D17" s="245" t="s">
        <v>94</v>
      </c>
      <c r="E17" s="90">
        <f>SUM(E18)</f>
        <v>0</v>
      </c>
      <c r="F17" s="92">
        <f t="shared" ref="F17:I17" si="7">SUM(F18)</f>
        <v>217.72</v>
      </c>
      <c r="G17" s="92">
        <f t="shared" si="7"/>
        <v>0</v>
      </c>
      <c r="H17" s="92">
        <f t="shared" si="7"/>
        <v>382</v>
      </c>
      <c r="I17" s="92">
        <f t="shared" si="7"/>
        <v>217.72</v>
      </c>
      <c r="J17" s="231">
        <f t="shared" si="1"/>
        <v>100</v>
      </c>
      <c r="K17" s="232">
        <f t="shared" si="2"/>
        <v>100</v>
      </c>
    </row>
    <row r="18" spans="1:27">
      <c r="A18" s="246">
        <v>3121</v>
      </c>
      <c r="B18" s="247"/>
      <c r="C18" s="248"/>
      <c r="D18" s="248" t="s">
        <v>94</v>
      </c>
      <c r="E18" s="99"/>
      <c r="F18" s="98">
        <v>217.72</v>
      </c>
      <c r="G18" s="98"/>
      <c r="H18" s="98">
        <v>382</v>
      </c>
      <c r="I18" s="98">
        <v>217.72</v>
      </c>
      <c r="J18" s="231">
        <f t="shared" si="1"/>
        <v>100</v>
      </c>
      <c r="K18" s="232">
        <f t="shared" si="2"/>
        <v>100</v>
      </c>
    </row>
    <row r="19" spans="1:27">
      <c r="A19" s="243">
        <v>313</v>
      </c>
      <c r="B19" s="244"/>
      <c r="C19" s="245"/>
      <c r="D19" s="245" t="s">
        <v>95</v>
      </c>
      <c r="E19" s="90">
        <f>SUM(E20)</f>
        <v>0</v>
      </c>
      <c r="F19" s="92">
        <f t="shared" ref="F19:I19" si="8">SUM(F20)</f>
        <v>404.16</v>
      </c>
      <c r="G19" s="92">
        <f t="shared" si="8"/>
        <v>0</v>
      </c>
      <c r="H19" s="92">
        <f t="shared" si="8"/>
        <v>1067</v>
      </c>
      <c r="I19" s="92">
        <f t="shared" si="8"/>
        <v>432.43</v>
      </c>
      <c r="J19" s="231">
        <f t="shared" si="1"/>
        <v>106.99475455265241</v>
      </c>
      <c r="K19" s="232">
        <f t="shared" si="2"/>
        <v>106.99475455265241</v>
      </c>
    </row>
    <row r="20" spans="1:27" ht="26.4">
      <c r="A20" s="246">
        <v>3132</v>
      </c>
      <c r="B20" s="247"/>
      <c r="C20" s="248"/>
      <c r="D20" s="248" t="s">
        <v>255</v>
      </c>
      <c r="E20" s="99"/>
      <c r="F20" s="98">
        <v>404.16</v>
      </c>
      <c r="G20" s="98"/>
      <c r="H20" s="98">
        <v>1067</v>
      </c>
      <c r="I20" s="98">
        <v>432.43</v>
      </c>
      <c r="J20" s="231">
        <f t="shared" si="1"/>
        <v>106.99475455265241</v>
      </c>
      <c r="K20" s="232">
        <f t="shared" si="2"/>
        <v>106.99475455265241</v>
      </c>
    </row>
    <row r="21" spans="1:27">
      <c r="A21" s="462">
        <v>32</v>
      </c>
      <c r="B21" s="463"/>
      <c r="C21" s="464"/>
      <c r="D21" s="241" t="s">
        <v>13</v>
      </c>
      <c r="E21" s="84">
        <f>SUM(E22)</f>
        <v>0</v>
      </c>
      <c r="F21" s="242">
        <f t="shared" ref="F21:I21" si="9">SUM(F22)</f>
        <v>188.13</v>
      </c>
      <c r="G21" s="242"/>
      <c r="H21" s="242">
        <f t="shared" si="9"/>
        <v>1816</v>
      </c>
      <c r="I21" s="242">
        <f t="shared" si="9"/>
        <v>689.46</v>
      </c>
      <c r="J21" s="231">
        <f t="shared" si="1"/>
        <v>366.48062509966513</v>
      </c>
      <c r="K21" s="232">
        <f t="shared" si="2"/>
        <v>366.48062509966513</v>
      </c>
    </row>
    <row r="22" spans="1:27">
      <c r="A22" s="243">
        <v>321</v>
      </c>
      <c r="B22" s="244"/>
      <c r="C22" s="245"/>
      <c r="D22" s="245" t="s">
        <v>98</v>
      </c>
      <c r="E22" s="90">
        <f>SUM(E24)</f>
        <v>0</v>
      </c>
      <c r="F22" s="92">
        <f>SUM(F23:F24)</f>
        <v>188.13</v>
      </c>
      <c r="G22" s="92"/>
      <c r="H22" s="92">
        <f>SUM(H24)</f>
        <v>1816</v>
      </c>
      <c r="I22" s="92">
        <f>SUM(I23+I24)</f>
        <v>689.46</v>
      </c>
      <c r="J22" s="231">
        <f t="shared" si="1"/>
        <v>366.48062509966513</v>
      </c>
      <c r="K22" s="232">
        <f t="shared" si="2"/>
        <v>366.48062509966513</v>
      </c>
    </row>
    <row r="23" spans="1:27">
      <c r="A23" s="243">
        <v>3211</v>
      </c>
      <c r="B23" s="244"/>
      <c r="C23" s="245"/>
      <c r="D23" s="248" t="s">
        <v>99</v>
      </c>
      <c r="E23" s="90"/>
      <c r="F23" s="92"/>
      <c r="G23" s="92"/>
      <c r="H23" s="92"/>
      <c r="I23" s="92"/>
      <c r="J23" s="231" t="e">
        <f t="shared" si="1"/>
        <v>#DIV/0!</v>
      </c>
      <c r="K23" s="232"/>
    </row>
    <row r="24" spans="1:27" ht="26.4">
      <c r="A24" s="246">
        <v>3212</v>
      </c>
      <c r="B24" s="247"/>
      <c r="C24" s="248"/>
      <c r="D24" s="248" t="s">
        <v>173</v>
      </c>
      <c r="E24" s="99"/>
      <c r="F24" s="98">
        <v>188.13</v>
      </c>
      <c r="G24" s="98"/>
      <c r="H24" s="98">
        <v>1816</v>
      </c>
      <c r="I24" s="98">
        <v>689.46</v>
      </c>
      <c r="J24" s="231">
        <f t="shared" si="1"/>
        <v>366.48062509966513</v>
      </c>
      <c r="K24" s="232">
        <f t="shared" si="2"/>
        <v>366.48062509966513</v>
      </c>
    </row>
    <row r="25" spans="1:27" s="33" customFormat="1" ht="24.6" customHeight="1">
      <c r="A25" s="249" t="s">
        <v>246</v>
      </c>
      <c r="B25" s="250"/>
      <c r="C25" s="251"/>
      <c r="D25" s="252" t="s">
        <v>238</v>
      </c>
      <c r="E25" s="253"/>
      <c r="F25" s="76">
        <f>SUM(F26:F28)</f>
        <v>0</v>
      </c>
      <c r="G25" s="76">
        <f t="shared" ref="G25:I25" si="10">SUM(G26:G28)</f>
        <v>0</v>
      </c>
      <c r="H25" s="76">
        <f t="shared" si="10"/>
        <v>4300</v>
      </c>
      <c r="I25" s="76">
        <f t="shared" si="10"/>
        <v>0</v>
      </c>
      <c r="J25" s="231" t="e">
        <f t="shared" si="1"/>
        <v>#DIV/0!</v>
      </c>
      <c r="K25" s="232" t="e">
        <f t="shared" si="2"/>
        <v>#DIV/0!</v>
      </c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/>
      <c r="AA25"/>
    </row>
    <row r="26" spans="1:27">
      <c r="A26" s="254">
        <v>311</v>
      </c>
      <c r="B26" s="255"/>
      <c r="C26" s="256"/>
      <c r="D26" s="248" t="s">
        <v>171</v>
      </c>
      <c r="E26" s="99"/>
      <c r="F26" s="98"/>
      <c r="G26" s="98"/>
      <c r="H26" s="98">
        <v>3500</v>
      </c>
      <c r="I26" s="98"/>
      <c r="J26" s="231" t="e">
        <f t="shared" si="1"/>
        <v>#DIV/0!</v>
      </c>
      <c r="K26" s="232" t="e">
        <f t="shared" si="2"/>
        <v>#DIV/0!</v>
      </c>
    </row>
    <row r="27" spans="1:27">
      <c r="A27" s="254">
        <v>313</v>
      </c>
      <c r="B27" s="255"/>
      <c r="C27" s="256"/>
      <c r="D27" s="248" t="s">
        <v>95</v>
      </c>
      <c r="E27" s="99"/>
      <c r="F27" s="98"/>
      <c r="G27" s="98"/>
      <c r="H27" s="98">
        <v>800</v>
      </c>
      <c r="I27" s="98"/>
      <c r="J27" s="231" t="e">
        <f t="shared" si="1"/>
        <v>#DIV/0!</v>
      </c>
      <c r="K27" s="232" t="e">
        <f t="shared" si="2"/>
        <v>#DIV/0!</v>
      </c>
    </row>
    <row r="28" spans="1:27">
      <c r="A28" s="254">
        <v>321</v>
      </c>
      <c r="B28" s="255"/>
      <c r="C28" s="256"/>
      <c r="D28" s="248" t="s">
        <v>98</v>
      </c>
      <c r="E28" s="99"/>
      <c r="F28" s="98"/>
      <c r="G28" s="98"/>
      <c r="H28" s="98"/>
      <c r="I28" s="98"/>
      <c r="J28" s="231" t="e">
        <f t="shared" si="1"/>
        <v>#DIV/0!</v>
      </c>
      <c r="K28" s="232" t="e">
        <f t="shared" si="2"/>
        <v>#DIV/0!</v>
      </c>
    </row>
    <row r="29" spans="1:27">
      <c r="A29" s="257" t="s">
        <v>174</v>
      </c>
      <c r="B29" s="258"/>
      <c r="C29" s="258" t="s">
        <v>272</v>
      </c>
      <c r="D29" s="259" t="s">
        <v>175</v>
      </c>
      <c r="E29" s="260">
        <f>SUM(E30)</f>
        <v>0</v>
      </c>
      <c r="F29" s="261">
        <f t="shared" ref="F29:I29" si="11">SUM(F30)</f>
        <v>2728.7200000000003</v>
      </c>
      <c r="G29" s="261"/>
      <c r="H29" s="261">
        <f t="shared" si="11"/>
        <v>8148</v>
      </c>
      <c r="I29" s="261">
        <f t="shared" si="11"/>
        <v>3315.7700000000004</v>
      </c>
      <c r="J29" s="231">
        <f t="shared" si="1"/>
        <v>121.51375003664722</v>
      </c>
      <c r="K29" s="232">
        <f t="shared" si="2"/>
        <v>121.51375003664722</v>
      </c>
    </row>
    <row r="30" spans="1:27" s="31" customFormat="1">
      <c r="A30" s="262">
        <v>3</v>
      </c>
      <c r="B30" s="263"/>
      <c r="C30" s="264"/>
      <c r="D30" s="264" t="s">
        <v>6</v>
      </c>
      <c r="E30" s="239">
        <f>SUM(E31+E38)</f>
        <v>0</v>
      </c>
      <c r="F30" s="240">
        <f t="shared" ref="F30:I30" si="12">SUM(F31+F38)</f>
        <v>2728.7200000000003</v>
      </c>
      <c r="G30" s="240"/>
      <c r="H30" s="240">
        <f t="shared" si="12"/>
        <v>8148</v>
      </c>
      <c r="I30" s="240">
        <f t="shared" si="12"/>
        <v>3315.7700000000004</v>
      </c>
      <c r="J30" s="231">
        <f t="shared" si="1"/>
        <v>121.51375003664722</v>
      </c>
      <c r="K30" s="232">
        <f t="shared" si="2"/>
        <v>121.51375003664722</v>
      </c>
    </row>
    <row r="31" spans="1:27">
      <c r="A31" s="265">
        <v>31</v>
      </c>
      <c r="B31" s="266"/>
      <c r="C31" s="241"/>
      <c r="D31" s="241" t="s">
        <v>7</v>
      </c>
      <c r="E31" s="84">
        <f>SUM(E32+E34+E36)</f>
        <v>0</v>
      </c>
      <c r="F31" s="242">
        <f t="shared" ref="F31:I31" si="13">SUM(F32+F34+F36)</f>
        <v>2571.2400000000002</v>
      </c>
      <c r="G31" s="242"/>
      <c r="H31" s="242">
        <f t="shared" si="13"/>
        <v>6627</v>
      </c>
      <c r="I31" s="242">
        <f t="shared" si="13"/>
        <v>2738.5400000000004</v>
      </c>
      <c r="J31" s="231">
        <f t="shared" si="1"/>
        <v>106.50658826091693</v>
      </c>
      <c r="K31" s="232">
        <f t="shared" si="2"/>
        <v>106.50658826091693</v>
      </c>
    </row>
    <row r="32" spans="1:27">
      <c r="A32" s="243">
        <v>311</v>
      </c>
      <c r="B32" s="244"/>
      <c r="C32" s="245"/>
      <c r="D32" s="245" t="s">
        <v>171</v>
      </c>
      <c r="E32" s="90">
        <f>SUM(E33)</f>
        <v>0</v>
      </c>
      <c r="F32" s="92">
        <f t="shared" ref="F32:I32" si="14">SUM(F33)</f>
        <v>2050.62</v>
      </c>
      <c r="G32" s="92"/>
      <c r="H32" s="92">
        <f t="shared" si="14"/>
        <v>5414</v>
      </c>
      <c r="I32" s="92">
        <f t="shared" si="14"/>
        <v>2194.21</v>
      </c>
      <c r="J32" s="231">
        <f t="shared" si="1"/>
        <v>107.00227248344405</v>
      </c>
      <c r="K32" s="232">
        <f t="shared" si="2"/>
        <v>107.00227248344405</v>
      </c>
    </row>
    <row r="33" spans="1:11" ht="18" customHeight="1">
      <c r="A33" s="246">
        <v>3111</v>
      </c>
      <c r="B33" s="247"/>
      <c r="C33" s="248"/>
      <c r="D33" s="248" t="s">
        <v>92</v>
      </c>
      <c r="E33" s="99"/>
      <c r="F33" s="98">
        <v>2050.62</v>
      </c>
      <c r="G33" s="98"/>
      <c r="H33" s="98">
        <v>5414</v>
      </c>
      <c r="I33" s="98">
        <v>2194.21</v>
      </c>
      <c r="J33" s="231">
        <f t="shared" si="1"/>
        <v>107.00227248344405</v>
      </c>
      <c r="K33" s="232">
        <f t="shared" si="2"/>
        <v>107.00227248344405</v>
      </c>
    </row>
    <row r="34" spans="1:11" ht="18.600000000000001" customHeight="1">
      <c r="A34" s="243">
        <v>312</v>
      </c>
      <c r="B34" s="244"/>
      <c r="C34" s="245"/>
      <c r="D34" s="245" t="s">
        <v>94</v>
      </c>
      <c r="E34" s="90">
        <f>SUM(E35)</f>
        <v>0</v>
      </c>
      <c r="F34" s="92">
        <f t="shared" ref="F34:H34" si="15">SUM(F35)</f>
        <v>182.28</v>
      </c>
      <c r="G34" s="92"/>
      <c r="H34" s="92">
        <f t="shared" si="15"/>
        <v>319</v>
      </c>
      <c r="I34" s="92">
        <f>SUM(I35)</f>
        <v>182.28</v>
      </c>
      <c r="J34" s="231">
        <f t="shared" si="1"/>
        <v>100</v>
      </c>
      <c r="K34" s="232">
        <f t="shared" si="2"/>
        <v>100</v>
      </c>
    </row>
    <row r="35" spans="1:11" ht="15" customHeight="1">
      <c r="A35" s="246">
        <v>3121</v>
      </c>
      <c r="B35" s="247"/>
      <c r="C35" s="248"/>
      <c r="D35" s="248" t="s">
        <v>94</v>
      </c>
      <c r="E35" s="99"/>
      <c r="F35" s="98">
        <v>182.28</v>
      </c>
      <c r="G35" s="98"/>
      <c r="H35" s="98">
        <v>319</v>
      </c>
      <c r="I35" s="98">
        <v>182.28</v>
      </c>
      <c r="J35" s="231">
        <f t="shared" si="1"/>
        <v>100</v>
      </c>
      <c r="K35" s="232">
        <f t="shared" si="2"/>
        <v>100</v>
      </c>
    </row>
    <row r="36" spans="1:11">
      <c r="A36" s="243">
        <v>313</v>
      </c>
      <c r="B36" s="244"/>
      <c r="C36" s="245"/>
      <c r="D36" s="245" t="s">
        <v>95</v>
      </c>
      <c r="E36" s="90">
        <f>SUM(E37)</f>
        <v>0</v>
      </c>
      <c r="F36" s="98">
        <f t="shared" ref="F36:I36" si="16">SUM(F37)</f>
        <v>338.34</v>
      </c>
      <c r="G36" s="98"/>
      <c r="H36" s="92">
        <f t="shared" si="16"/>
        <v>894</v>
      </c>
      <c r="I36" s="92">
        <f t="shared" si="16"/>
        <v>362.05</v>
      </c>
      <c r="J36" s="231">
        <f t="shared" si="1"/>
        <v>107.00774368977952</v>
      </c>
      <c r="K36" s="232">
        <f t="shared" si="2"/>
        <v>107.00774368977952</v>
      </c>
    </row>
    <row r="37" spans="1:11" ht="24" customHeight="1">
      <c r="A37" s="246">
        <v>3132</v>
      </c>
      <c r="B37" s="247"/>
      <c r="C37" s="248"/>
      <c r="D37" s="248" t="s">
        <v>172</v>
      </c>
      <c r="E37" s="99"/>
      <c r="F37" s="98">
        <v>338.34</v>
      </c>
      <c r="G37" s="98"/>
      <c r="H37" s="98">
        <v>894</v>
      </c>
      <c r="I37" s="98">
        <v>362.05</v>
      </c>
      <c r="J37" s="231">
        <f t="shared" si="1"/>
        <v>107.00774368977952</v>
      </c>
      <c r="K37" s="232">
        <f t="shared" si="2"/>
        <v>107.00774368977952</v>
      </c>
    </row>
    <row r="38" spans="1:11">
      <c r="A38" s="265">
        <v>32</v>
      </c>
      <c r="B38" s="266"/>
      <c r="C38" s="241"/>
      <c r="D38" s="241" t="s">
        <v>13</v>
      </c>
      <c r="E38" s="84">
        <f>SUM(E39)</f>
        <v>0</v>
      </c>
      <c r="F38" s="242">
        <f t="shared" ref="F38:I38" si="17">SUM(F39)</f>
        <v>157.47999999999999</v>
      </c>
      <c r="G38" s="242"/>
      <c r="H38" s="242">
        <f t="shared" si="17"/>
        <v>1521</v>
      </c>
      <c r="I38" s="242">
        <f t="shared" si="17"/>
        <v>577.23</v>
      </c>
      <c r="J38" s="231">
        <f t="shared" si="1"/>
        <v>366.5417830835662</v>
      </c>
      <c r="K38" s="232">
        <f t="shared" si="2"/>
        <v>366.5417830835662</v>
      </c>
    </row>
    <row r="39" spans="1:11" ht="27" customHeight="1">
      <c r="A39" s="243">
        <v>321</v>
      </c>
      <c r="B39" s="244"/>
      <c r="C39" s="245"/>
      <c r="D39" s="245" t="s">
        <v>98</v>
      </c>
      <c r="E39" s="90">
        <f>SUM(E41)</f>
        <v>0</v>
      </c>
      <c r="F39" s="92">
        <f>SUM(F41)</f>
        <v>157.47999999999999</v>
      </c>
      <c r="G39" s="92"/>
      <c r="H39" s="92">
        <v>1521</v>
      </c>
      <c r="I39" s="92">
        <f>SUM(I40+I41)</f>
        <v>577.23</v>
      </c>
      <c r="J39" s="231">
        <f t="shared" si="1"/>
        <v>366.5417830835662</v>
      </c>
      <c r="K39" s="232">
        <f t="shared" si="2"/>
        <v>366.5417830835662</v>
      </c>
    </row>
    <row r="40" spans="1:11" ht="27" customHeight="1">
      <c r="A40" s="243">
        <v>3211</v>
      </c>
      <c r="B40" s="244"/>
      <c r="C40" s="245"/>
      <c r="D40" s="248" t="s">
        <v>99</v>
      </c>
      <c r="E40" s="90"/>
      <c r="F40" s="92"/>
      <c r="G40" s="92"/>
      <c r="H40" s="92"/>
      <c r="I40" s="92"/>
      <c r="J40" s="231" t="e">
        <f t="shared" si="1"/>
        <v>#DIV/0!</v>
      </c>
      <c r="K40" s="232"/>
    </row>
    <row r="41" spans="1:11" ht="39.6" customHeight="1">
      <c r="A41" s="246">
        <v>3212</v>
      </c>
      <c r="B41" s="247"/>
      <c r="C41" s="248"/>
      <c r="D41" s="248" t="s">
        <v>173</v>
      </c>
      <c r="E41" s="99"/>
      <c r="F41" s="98">
        <v>157.47999999999999</v>
      </c>
      <c r="G41" s="98"/>
      <c r="H41" s="98"/>
      <c r="I41" s="98">
        <v>577.23</v>
      </c>
      <c r="J41" s="231">
        <f t="shared" si="1"/>
        <v>366.5417830835662</v>
      </c>
      <c r="K41" s="232">
        <f t="shared" si="2"/>
        <v>366.5417830835662</v>
      </c>
    </row>
    <row r="42" spans="1:11" ht="26.4" customHeight="1">
      <c r="A42" s="474" t="s">
        <v>176</v>
      </c>
      <c r="B42" s="475"/>
      <c r="C42" s="476"/>
      <c r="D42" s="233" t="s">
        <v>177</v>
      </c>
      <c r="E42" s="74">
        <f>SUM(E43+E171+E177+E355)</f>
        <v>0</v>
      </c>
      <c r="F42" s="76">
        <f>SUM(F43+F171+F177)</f>
        <v>543009.24000000011</v>
      </c>
      <c r="G42" s="76"/>
      <c r="H42" s="76">
        <f>SUM(H43+H171+H177+H355)</f>
        <v>1209695</v>
      </c>
      <c r="I42" s="76">
        <f>SUM(I43+I171+I177+I355)</f>
        <v>492415.02000000008</v>
      </c>
      <c r="J42" s="231">
        <f t="shared" si="1"/>
        <v>90.682622638244609</v>
      </c>
      <c r="K42" s="232">
        <f t="shared" si="2"/>
        <v>90.682622638244609</v>
      </c>
    </row>
    <row r="43" spans="1:11" ht="39.6" customHeight="1">
      <c r="A43" s="477" t="s">
        <v>178</v>
      </c>
      <c r="B43" s="478"/>
      <c r="C43" s="479"/>
      <c r="D43" s="140" t="s">
        <v>179</v>
      </c>
      <c r="E43" s="234">
        <f>SUM(E44+E79+E115+E153)</f>
        <v>0</v>
      </c>
      <c r="F43" s="56">
        <f>SUM(F44+F79+F115+F153)</f>
        <v>538309.24000000011</v>
      </c>
      <c r="G43" s="56"/>
      <c r="H43" s="56">
        <f t="shared" ref="H43:I43" si="18">SUM(H44+H79+H115+H153)</f>
        <v>1183395</v>
      </c>
      <c r="I43" s="56">
        <f t="shared" si="18"/>
        <v>486765.02000000008</v>
      </c>
      <c r="J43" s="231">
        <f t="shared" si="1"/>
        <v>90.424793748663873</v>
      </c>
      <c r="K43" s="232">
        <f t="shared" si="2"/>
        <v>90.424793748663873</v>
      </c>
    </row>
    <row r="44" spans="1:11" ht="21.6" customHeight="1">
      <c r="A44" s="465" t="s">
        <v>169</v>
      </c>
      <c r="B44" s="466"/>
      <c r="C44" s="467"/>
      <c r="D44" s="267" t="s">
        <v>170</v>
      </c>
      <c r="E44" s="236">
        <f>SUM(E45)</f>
        <v>0</v>
      </c>
      <c r="F44" s="237">
        <f t="shared" ref="F44:I44" si="19">SUM(F45)</f>
        <v>0</v>
      </c>
      <c r="G44" s="237"/>
      <c r="H44" s="237">
        <f t="shared" si="19"/>
        <v>8395</v>
      </c>
      <c r="I44" s="237">
        <f t="shared" si="19"/>
        <v>0</v>
      </c>
      <c r="J44" s="231" t="e">
        <f t="shared" si="1"/>
        <v>#DIV/0!</v>
      </c>
      <c r="K44" s="232" t="e">
        <f t="shared" si="2"/>
        <v>#DIV/0!</v>
      </c>
    </row>
    <row r="45" spans="1:11" ht="18" customHeight="1">
      <c r="A45" s="468">
        <v>3</v>
      </c>
      <c r="B45" s="469"/>
      <c r="C45" s="470"/>
      <c r="D45" s="238" t="s">
        <v>6</v>
      </c>
      <c r="E45" s="239">
        <f>SUM(E46+E75)</f>
        <v>0</v>
      </c>
      <c r="F45" s="240">
        <f t="shared" ref="F45:I45" si="20">SUM(F46+F75)</f>
        <v>0</v>
      </c>
      <c r="G45" s="240"/>
      <c r="H45" s="240">
        <f t="shared" si="20"/>
        <v>8395</v>
      </c>
      <c r="I45" s="240">
        <f t="shared" si="20"/>
        <v>0</v>
      </c>
      <c r="J45" s="231" t="e">
        <f t="shared" si="1"/>
        <v>#DIV/0!</v>
      </c>
      <c r="K45" s="232" t="e">
        <f t="shared" si="2"/>
        <v>#DIV/0!</v>
      </c>
    </row>
    <row r="46" spans="1:11" ht="14.4" customHeight="1">
      <c r="A46" s="435">
        <v>32</v>
      </c>
      <c r="B46" s="436"/>
      <c r="C46" s="437"/>
      <c r="D46" s="144" t="s">
        <v>13</v>
      </c>
      <c r="E46" s="84">
        <f>SUM(E47+E52+E59+E69)</f>
        <v>0</v>
      </c>
      <c r="F46" s="242">
        <f t="shared" ref="F46:I46" si="21">SUM(F47+F52+F59+F69)</f>
        <v>0</v>
      </c>
      <c r="G46" s="242"/>
      <c r="H46" s="242">
        <f t="shared" si="21"/>
        <v>8395</v>
      </c>
      <c r="I46" s="242">
        <f t="shared" si="21"/>
        <v>0</v>
      </c>
      <c r="J46" s="231" t="e">
        <f t="shared" si="1"/>
        <v>#DIV/0!</v>
      </c>
      <c r="K46" s="232" t="e">
        <f t="shared" si="2"/>
        <v>#DIV/0!</v>
      </c>
    </row>
    <row r="47" spans="1:11" ht="14.4" customHeight="1">
      <c r="A47" s="268">
        <v>321</v>
      </c>
      <c r="B47" s="269"/>
      <c r="C47" s="270"/>
      <c r="D47" s="245" t="s">
        <v>98</v>
      </c>
      <c r="E47" s="90">
        <f>SUM(E48:E51)</f>
        <v>0</v>
      </c>
      <c r="F47" s="92">
        <f>SUM(F48:F49)</f>
        <v>0</v>
      </c>
      <c r="G47" s="92"/>
      <c r="H47" s="92">
        <f t="shared" ref="H47:I47" si="22">SUM(H48:H51)</f>
        <v>395</v>
      </c>
      <c r="I47" s="92">
        <f t="shared" si="22"/>
        <v>0</v>
      </c>
      <c r="J47" s="231" t="e">
        <f t="shared" si="1"/>
        <v>#DIV/0!</v>
      </c>
      <c r="K47" s="232" t="e">
        <f t="shared" si="2"/>
        <v>#DIV/0!</v>
      </c>
    </row>
    <row r="48" spans="1:11" ht="14.4" customHeight="1">
      <c r="A48" s="271">
        <v>3211</v>
      </c>
      <c r="B48" s="272"/>
      <c r="C48" s="273"/>
      <c r="D48" s="248" t="s">
        <v>99</v>
      </c>
      <c r="E48" s="99"/>
      <c r="F48" s="98"/>
      <c r="G48" s="98"/>
      <c r="H48" s="98"/>
      <c r="I48" s="98"/>
      <c r="J48" s="231" t="e">
        <f t="shared" si="1"/>
        <v>#DIV/0!</v>
      </c>
      <c r="K48" s="232" t="e">
        <f t="shared" si="2"/>
        <v>#DIV/0!</v>
      </c>
    </row>
    <row r="49" spans="1:11" ht="25.2" customHeight="1">
      <c r="A49" s="271">
        <v>3212</v>
      </c>
      <c r="B49" s="272"/>
      <c r="C49" s="273"/>
      <c r="D49" s="248" t="s">
        <v>180</v>
      </c>
      <c r="E49" s="99"/>
      <c r="F49" s="98"/>
      <c r="G49" s="98"/>
      <c r="H49" s="98"/>
      <c r="I49" s="98"/>
      <c r="J49" s="231" t="e">
        <f t="shared" si="1"/>
        <v>#DIV/0!</v>
      </c>
      <c r="K49" s="232" t="e">
        <f t="shared" si="2"/>
        <v>#DIV/0!</v>
      </c>
    </row>
    <row r="50" spans="1:11" ht="26.25" customHeight="1">
      <c r="A50" s="271">
        <v>3213</v>
      </c>
      <c r="B50" s="272"/>
      <c r="C50" s="273"/>
      <c r="D50" s="248" t="s">
        <v>181</v>
      </c>
      <c r="E50" s="99"/>
      <c r="F50" s="98"/>
      <c r="G50" s="98"/>
      <c r="H50" s="98"/>
      <c r="I50" s="98"/>
      <c r="J50" s="231" t="e">
        <f t="shared" si="1"/>
        <v>#DIV/0!</v>
      </c>
      <c r="K50" s="232" t="e">
        <f t="shared" si="2"/>
        <v>#DIV/0!</v>
      </c>
    </row>
    <row r="51" spans="1:11" ht="25.95" customHeight="1">
      <c r="A51" s="271">
        <v>3214</v>
      </c>
      <c r="B51" s="272"/>
      <c r="C51" s="273"/>
      <c r="D51" s="248" t="s">
        <v>182</v>
      </c>
      <c r="E51" s="99"/>
      <c r="F51" s="98"/>
      <c r="G51" s="98"/>
      <c r="H51" s="98">
        <v>395</v>
      </c>
      <c r="I51" s="98"/>
      <c r="J51" s="231" t="e">
        <f t="shared" si="1"/>
        <v>#DIV/0!</v>
      </c>
      <c r="K51" s="232" t="e">
        <f t="shared" si="2"/>
        <v>#DIV/0!</v>
      </c>
    </row>
    <row r="52" spans="1:11" ht="19.95" customHeight="1">
      <c r="A52" s="268">
        <v>322</v>
      </c>
      <c r="B52" s="269"/>
      <c r="C52" s="270"/>
      <c r="D52" s="245" t="s">
        <v>183</v>
      </c>
      <c r="E52" s="90">
        <f>SUM(E53:E58)</f>
        <v>0</v>
      </c>
      <c r="F52" s="92">
        <f>SUM(F53:F58)</f>
        <v>0</v>
      </c>
      <c r="G52" s="92">
        <f t="shared" ref="G52:I52" si="23">SUM(G53:G58)</f>
        <v>0</v>
      </c>
      <c r="H52" s="92">
        <f t="shared" si="23"/>
        <v>2000</v>
      </c>
      <c r="I52" s="92">
        <f t="shared" si="23"/>
        <v>0</v>
      </c>
      <c r="J52" s="231" t="e">
        <f t="shared" si="1"/>
        <v>#DIV/0!</v>
      </c>
      <c r="K52" s="232" t="e">
        <f t="shared" si="2"/>
        <v>#DIV/0!</v>
      </c>
    </row>
    <row r="53" spans="1:11" ht="26.4" customHeight="1">
      <c r="A53" s="271">
        <v>3221</v>
      </c>
      <c r="B53" s="272"/>
      <c r="C53" s="273"/>
      <c r="D53" s="248" t="s">
        <v>184</v>
      </c>
      <c r="E53" s="99"/>
      <c r="F53" s="98"/>
      <c r="G53" s="98"/>
      <c r="H53" s="98"/>
      <c r="I53" s="98"/>
      <c r="J53" s="231" t="e">
        <f t="shared" si="1"/>
        <v>#DIV/0!</v>
      </c>
      <c r="K53" s="232" t="e">
        <f t="shared" si="2"/>
        <v>#DIV/0!</v>
      </c>
    </row>
    <row r="54" spans="1:11" ht="18" customHeight="1">
      <c r="A54" s="271">
        <v>3222</v>
      </c>
      <c r="B54" s="272"/>
      <c r="C54" s="273"/>
      <c r="D54" s="248" t="s">
        <v>104</v>
      </c>
      <c r="E54" s="99"/>
      <c r="F54" s="98"/>
      <c r="G54" s="98"/>
      <c r="H54" s="98"/>
      <c r="I54" s="98"/>
      <c r="J54" s="231" t="e">
        <f t="shared" si="1"/>
        <v>#DIV/0!</v>
      </c>
      <c r="K54" s="232" t="e">
        <f t="shared" si="2"/>
        <v>#DIV/0!</v>
      </c>
    </row>
    <row r="55" spans="1:11" ht="18" customHeight="1">
      <c r="A55" s="271">
        <v>3223</v>
      </c>
      <c r="B55" s="272"/>
      <c r="C55" s="273"/>
      <c r="D55" s="248" t="s">
        <v>105</v>
      </c>
      <c r="E55" s="99"/>
      <c r="F55" s="98"/>
      <c r="G55" s="98"/>
      <c r="H55" s="98">
        <v>2000</v>
      </c>
      <c r="I55" s="98"/>
      <c r="J55" s="231" t="e">
        <f t="shared" si="1"/>
        <v>#DIV/0!</v>
      </c>
      <c r="K55" s="232" t="e">
        <f t="shared" si="2"/>
        <v>#DIV/0!</v>
      </c>
    </row>
    <row r="56" spans="1:11" ht="28.2" customHeight="1">
      <c r="A56" s="271">
        <v>3224</v>
      </c>
      <c r="B56" s="272"/>
      <c r="C56" s="273"/>
      <c r="D56" s="248" t="s">
        <v>106</v>
      </c>
      <c r="E56" s="99"/>
      <c r="F56" s="98"/>
      <c r="G56" s="98"/>
      <c r="H56" s="98"/>
      <c r="I56" s="98"/>
      <c r="J56" s="231" t="e">
        <f t="shared" si="1"/>
        <v>#DIV/0!</v>
      </c>
      <c r="K56" s="232" t="e">
        <f t="shared" si="2"/>
        <v>#DIV/0!</v>
      </c>
    </row>
    <row r="57" spans="1:11" ht="18.600000000000001" customHeight="1">
      <c r="A57" s="271">
        <v>3225</v>
      </c>
      <c r="B57" s="272"/>
      <c r="C57" s="273"/>
      <c r="D57" s="248" t="s">
        <v>185</v>
      </c>
      <c r="E57" s="99"/>
      <c r="F57" s="98"/>
      <c r="G57" s="98"/>
      <c r="H57" s="98"/>
      <c r="I57" s="98"/>
      <c r="J57" s="231" t="e">
        <f t="shared" si="1"/>
        <v>#DIV/0!</v>
      </c>
      <c r="K57" s="232" t="e">
        <f t="shared" si="2"/>
        <v>#DIV/0!</v>
      </c>
    </row>
    <row r="58" spans="1:11" ht="24.6" customHeight="1">
      <c r="A58" s="271">
        <v>3227</v>
      </c>
      <c r="B58" s="272"/>
      <c r="C58" s="273"/>
      <c r="D58" s="248" t="s">
        <v>108</v>
      </c>
      <c r="E58" s="99"/>
      <c r="F58" s="98"/>
      <c r="G58" s="98"/>
      <c r="H58" s="98"/>
      <c r="I58" s="98"/>
      <c r="J58" s="231" t="e">
        <f t="shared" si="1"/>
        <v>#DIV/0!</v>
      </c>
      <c r="K58" s="232" t="e">
        <f t="shared" si="2"/>
        <v>#DIV/0!</v>
      </c>
    </row>
    <row r="59" spans="1:11" ht="18.600000000000001" customHeight="1">
      <c r="A59" s="274">
        <v>323</v>
      </c>
      <c r="B59" s="275"/>
      <c r="C59" s="276"/>
      <c r="D59" s="245" t="s">
        <v>109</v>
      </c>
      <c r="E59" s="90">
        <f>SUM(E60:E68)</f>
        <v>0</v>
      </c>
      <c r="F59" s="92">
        <f>SUM(F60:F68)</f>
        <v>0</v>
      </c>
      <c r="G59" s="92"/>
      <c r="H59" s="92">
        <f t="shared" ref="H59:I59" si="24">SUM(H60:H68)</f>
        <v>6000</v>
      </c>
      <c r="I59" s="92">
        <f t="shared" si="24"/>
        <v>0</v>
      </c>
      <c r="J59" s="231" t="e">
        <f t="shared" si="1"/>
        <v>#DIV/0!</v>
      </c>
      <c r="K59" s="232" t="e">
        <f t="shared" si="2"/>
        <v>#DIV/0!</v>
      </c>
    </row>
    <row r="60" spans="1:11" ht="27.75" customHeight="1">
      <c r="A60" s="277">
        <v>3231</v>
      </c>
      <c r="B60" s="278"/>
      <c r="C60" s="279"/>
      <c r="D60" s="280" t="s">
        <v>186</v>
      </c>
      <c r="E60" s="99"/>
      <c r="F60" s="98"/>
      <c r="G60" s="98"/>
      <c r="H60" s="98"/>
      <c r="I60" s="98"/>
      <c r="J60" s="231" t="e">
        <f t="shared" si="1"/>
        <v>#DIV/0!</v>
      </c>
      <c r="K60" s="232" t="e">
        <f t="shared" si="2"/>
        <v>#DIV/0!</v>
      </c>
    </row>
    <row r="61" spans="1:11" ht="28.2" customHeight="1">
      <c r="A61" s="271">
        <v>3232</v>
      </c>
      <c r="B61" s="272"/>
      <c r="C61" s="273"/>
      <c r="D61" s="248" t="s">
        <v>111</v>
      </c>
      <c r="E61" s="99"/>
      <c r="F61" s="98"/>
      <c r="G61" s="98"/>
      <c r="H61" s="98">
        <v>6000</v>
      </c>
      <c r="I61" s="98"/>
      <c r="J61" s="231" t="e">
        <f t="shared" si="1"/>
        <v>#DIV/0!</v>
      </c>
      <c r="K61" s="232" t="e">
        <f t="shared" si="2"/>
        <v>#DIV/0!</v>
      </c>
    </row>
    <row r="62" spans="1:11" ht="18.600000000000001" customHeight="1">
      <c r="A62" s="271">
        <v>3233</v>
      </c>
      <c r="B62" s="272"/>
      <c r="C62" s="273"/>
      <c r="D62" s="248" t="s">
        <v>187</v>
      </c>
      <c r="E62" s="99"/>
      <c r="F62" s="98"/>
      <c r="G62" s="98"/>
      <c r="H62" s="98"/>
      <c r="I62" s="98"/>
      <c r="J62" s="231" t="e">
        <f t="shared" si="1"/>
        <v>#DIV/0!</v>
      </c>
      <c r="K62" s="232" t="e">
        <f t="shared" si="2"/>
        <v>#DIV/0!</v>
      </c>
    </row>
    <row r="63" spans="1:11" ht="18.600000000000001" customHeight="1">
      <c r="A63" s="271">
        <v>3234</v>
      </c>
      <c r="B63" s="272"/>
      <c r="C63" s="273"/>
      <c r="D63" s="248" t="s">
        <v>113</v>
      </c>
      <c r="E63" s="99"/>
      <c r="F63" s="98"/>
      <c r="G63" s="98"/>
      <c r="H63" s="98"/>
      <c r="I63" s="98"/>
      <c r="J63" s="231" t="e">
        <f t="shared" si="1"/>
        <v>#DIV/0!</v>
      </c>
      <c r="K63" s="232" t="e">
        <f t="shared" si="2"/>
        <v>#DIV/0!</v>
      </c>
    </row>
    <row r="64" spans="1:11" ht="18.600000000000001" customHeight="1">
      <c r="A64" s="271">
        <v>3235</v>
      </c>
      <c r="B64" s="272"/>
      <c r="C64" s="273"/>
      <c r="D64" s="248" t="s">
        <v>114</v>
      </c>
      <c r="E64" s="99"/>
      <c r="F64" s="98"/>
      <c r="G64" s="98"/>
      <c r="H64" s="98"/>
      <c r="I64" s="98"/>
      <c r="J64" s="231" t="e">
        <f t="shared" si="1"/>
        <v>#DIV/0!</v>
      </c>
      <c r="K64" s="232" t="e">
        <f t="shared" si="2"/>
        <v>#DIV/0!</v>
      </c>
    </row>
    <row r="65" spans="1:11" ht="18.600000000000001" customHeight="1">
      <c r="A65" s="271">
        <v>3236</v>
      </c>
      <c r="B65" s="272"/>
      <c r="C65" s="273"/>
      <c r="D65" s="70" t="s">
        <v>188</v>
      </c>
      <c r="E65" s="99"/>
      <c r="F65" s="98"/>
      <c r="G65" s="98"/>
      <c r="H65" s="98"/>
      <c r="I65" s="98"/>
      <c r="J65" s="231" t="e">
        <f t="shared" si="1"/>
        <v>#DIV/0!</v>
      </c>
      <c r="K65" s="232" t="e">
        <f t="shared" si="2"/>
        <v>#DIV/0!</v>
      </c>
    </row>
    <row r="66" spans="1:11" ht="18.600000000000001" customHeight="1">
      <c r="A66" s="271">
        <v>3237</v>
      </c>
      <c r="B66" s="272"/>
      <c r="C66" s="273"/>
      <c r="D66" s="70" t="s">
        <v>189</v>
      </c>
      <c r="E66" s="99"/>
      <c r="F66" s="98"/>
      <c r="G66" s="98"/>
      <c r="H66" s="98"/>
      <c r="I66" s="98"/>
      <c r="J66" s="231" t="e">
        <f t="shared" si="1"/>
        <v>#DIV/0!</v>
      </c>
      <c r="K66" s="232" t="e">
        <f t="shared" si="2"/>
        <v>#DIV/0!</v>
      </c>
    </row>
    <row r="67" spans="1:11" ht="18.600000000000001" customHeight="1">
      <c r="A67" s="271">
        <v>3238</v>
      </c>
      <c r="B67" s="272"/>
      <c r="C67" s="273"/>
      <c r="D67" s="70" t="s">
        <v>117</v>
      </c>
      <c r="E67" s="99"/>
      <c r="F67" s="98"/>
      <c r="G67" s="98"/>
      <c r="H67" s="98"/>
      <c r="I67" s="98"/>
      <c r="J67" s="231" t="e">
        <f t="shared" si="1"/>
        <v>#DIV/0!</v>
      </c>
      <c r="K67" s="232" t="e">
        <f t="shared" si="2"/>
        <v>#DIV/0!</v>
      </c>
    </row>
    <row r="68" spans="1:11" ht="18.600000000000001" customHeight="1">
      <c r="A68" s="271">
        <v>3239</v>
      </c>
      <c r="B68" s="272"/>
      <c r="C68" s="273"/>
      <c r="D68" s="70" t="s">
        <v>118</v>
      </c>
      <c r="E68" s="99"/>
      <c r="F68" s="98"/>
      <c r="G68" s="98"/>
      <c r="H68" s="98"/>
      <c r="I68" s="98"/>
      <c r="J68" s="231" t="e">
        <f t="shared" si="1"/>
        <v>#DIV/0!</v>
      </c>
      <c r="K68" s="232" t="e">
        <f t="shared" si="2"/>
        <v>#DIV/0!</v>
      </c>
    </row>
    <row r="69" spans="1:11" ht="26.4" customHeight="1">
      <c r="A69" s="281">
        <v>329</v>
      </c>
      <c r="B69" s="282"/>
      <c r="C69" s="283"/>
      <c r="D69" s="284" t="s">
        <v>119</v>
      </c>
      <c r="E69" s="285">
        <f>SUM(E70:E74)</f>
        <v>0</v>
      </c>
      <c r="F69" s="286">
        <f t="shared" ref="F69:I69" si="25">SUM(F70:F74)</f>
        <v>0</v>
      </c>
      <c r="G69" s="286"/>
      <c r="H69" s="286">
        <f t="shared" si="25"/>
        <v>0</v>
      </c>
      <c r="I69" s="286">
        <f t="shared" si="25"/>
        <v>0</v>
      </c>
      <c r="J69" s="231" t="e">
        <f t="shared" si="1"/>
        <v>#DIV/0!</v>
      </c>
      <c r="K69" s="232" t="e">
        <f t="shared" si="2"/>
        <v>#DIV/0!</v>
      </c>
    </row>
    <row r="70" spans="1:11" ht="16.95" customHeight="1">
      <c r="A70" s="287">
        <v>3292</v>
      </c>
      <c r="B70" s="288"/>
      <c r="C70" s="289"/>
      <c r="D70" s="217" t="s">
        <v>121</v>
      </c>
      <c r="E70" s="290"/>
      <c r="F70" s="291"/>
      <c r="G70" s="291"/>
      <c r="H70" s="291"/>
      <c r="I70" s="291"/>
      <c r="J70" s="231" t="e">
        <f t="shared" si="1"/>
        <v>#DIV/0!</v>
      </c>
      <c r="K70" s="232" t="e">
        <f t="shared" si="2"/>
        <v>#DIV/0!</v>
      </c>
    </row>
    <row r="71" spans="1:11" ht="15" customHeight="1">
      <c r="A71" s="287">
        <v>3294</v>
      </c>
      <c r="B71" s="288"/>
      <c r="C71" s="289"/>
      <c r="D71" s="217" t="s">
        <v>190</v>
      </c>
      <c r="E71" s="290"/>
      <c r="F71" s="291"/>
      <c r="G71" s="291"/>
      <c r="H71" s="291"/>
      <c r="I71" s="291"/>
      <c r="J71" s="231" t="e">
        <f t="shared" si="1"/>
        <v>#DIV/0!</v>
      </c>
      <c r="K71" s="232" t="e">
        <f t="shared" si="2"/>
        <v>#DIV/0!</v>
      </c>
    </row>
    <row r="72" spans="1:11" ht="16.2" customHeight="1">
      <c r="A72" s="287">
        <v>3295</v>
      </c>
      <c r="B72" s="288"/>
      <c r="C72" s="289"/>
      <c r="D72" s="217" t="s">
        <v>124</v>
      </c>
      <c r="E72" s="290"/>
      <c r="F72" s="291"/>
      <c r="G72" s="291"/>
      <c r="H72" s="291"/>
      <c r="I72" s="291"/>
      <c r="J72" s="231" t="e">
        <f t="shared" si="1"/>
        <v>#DIV/0!</v>
      </c>
      <c r="K72" s="232" t="e">
        <f t="shared" si="2"/>
        <v>#DIV/0!</v>
      </c>
    </row>
    <row r="73" spans="1:11" ht="16.2" customHeight="1">
      <c r="A73" s="287">
        <v>3296</v>
      </c>
      <c r="B73" s="288"/>
      <c r="C73" s="289"/>
      <c r="D73" s="217" t="s">
        <v>125</v>
      </c>
      <c r="E73" s="290"/>
      <c r="F73" s="291"/>
      <c r="G73" s="291"/>
      <c r="H73" s="291"/>
      <c r="I73" s="291"/>
      <c r="J73" s="231" t="e">
        <f t="shared" si="1"/>
        <v>#DIV/0!</v>
      </c>
      <c r="K73" s="232" t="e">
        <f t="shared" si="2"/>
        <v>#DIV/0!</v>
      </c>
    </row>
    <row r="74" spans="1:11" ht="28.2" customHeight="1">
      <c r="A74" s="287">
        <v>3299</v>
      </c>
      <c r="B74" s="288"/>
      <c r="C74" s="289"/>
      <c r="D74" s="217" t="s">
        <v>119</v>
      </c>
      <c r="E74" s="290"/>
      <c r="F74" s="291"/>
      <c r="G74" s="291"/>
      <c r="H74" s="291"/>
      <c r="I74" s="291"/>
      <c r="J74" s="231" t="e">
        <f t="shared" ref="J74:J137" si="26">SUM(I74/F74*100)</f>
        <v>#DIV/0!</v>
      </c>
      <c r="K74" s="232" t="e">
        <f t="shared" si="2"/>
        <v>#DIV/0!</v>
      </c>
    </row>
    <row r="75" spans="1:11" ht="18.600000000000001" customHeight="1">
      <c r="A75" s="292">
        <v>34</v>
      </c>
      <c r="B75" s="293"/>
      <c r="C75" s="294"/>
      <c r="D75" s="241" t="s">
        <v>191</v>
      </c>
      <c r="E75" s="84">
        <f>SUM(E76)</f>
        <v>0</v>
      </c>
      <c r="F75" s="242">
        <f t="shared" ref="F75:I75" si="27">SUM(F76)</f>
        <v>0</v>
      </c>
      <c r="G75" s="242"/>
      <c r="H75" s="242">
        <f t="shared" si="27"/>
        <v>0</v>
      </c>
      <c r="I75" s="242">
        <f t="shared" si="27"/>
        <v>0</v>
      </c>
      <c r="J75" s="231" t="e">
        <f t="shared" si="26"/>
        <v>#DIV/0!</v>
      </c>
      <c r="K75" s="232" t="e">
        <f t="shared" si="2"/>
        <v>#DIV/0!</v>
      </c>
    </row>
    <row r="76" spans="1:11" ht="18.600000000000001" customHeight="1">
      <c r="A76" s="295">
        <v>343</v>
      </c>
      <c r="B76" s="296"/>
      <c r="C76" s="297"/>
      <c r="D76" s="245" t="s">
        <v>144</v>
      </c>
      <c r="E76" s="90">
        <f>SUM(E77+E78)</f>
        <v>0</v>
      </c>
      <c r="F76" s="92">
        <f t="shared" ref="F76:I76" si="28">SUM(F77+F78)</f>
        <v>0</v>
      </c>
      <c r="G76" s="92"/>
      <c r="H76" s="92">
        <f t="shared" si="28"/>
        <v>0</v>
      </c>
      <c r="I76" s="92">
        <f t="shared" si="28"/>
        <v>0</v>
      </c>
      <c r="J76" s="231" t="e">
        <f t="shared" si="26"/>
        <v>#DIV/0!</v>
      </c>
      <c r="K76" s="232" t="e">
        <f t="shared" ref="K76:K144" si="29">I76/F76*100</f>
        <v>#DIV/0!</v>
      </c>
    </row>
    <row r="77" spans="1:11" ht="27.6" customHeight="1">
      <c r="A77" s="298">
        <v>3431</v>
      </c>
      <c r="B77" s="299"/>
      <c r="C77" s="300"/>
      <c r="D77" s="248" t="s">
        <v>126</v>
      </c>
      <c r="E77" s="99"/>
      <c r="F77" s="98"/>
      <c r="G77" s="98"/>
      <c r="H77" s="98"/>
      <c r="I77" s="98"/>
      <c r="J77" s="231" t="e">
        <f t="shared" si="26"/>
        <v>#DIV/0!</v>
      </c>
      <c r="K77" s="232" t="e">
        <f t="shared" si="29"/>
        <v>#DIV/0!</v>
      </c>
    </row>
    <row r="78" spans="1:11" ht="18.600000000000001" customHeight="1">
      <c r="A78" s="298">
        <v>3433</v>
      </c>
      <c r="B78" s="299"/>
      <c r="C78" s="300"/>
      <c r="D78" s="248" t="s">
        <v>128</v>
      </c>
      <c r="E78" s="99"/>
      <c r="F78" s="98"/>
      <c r="G78" s="98"/>
      <c r="H78" s="98"/>
      <c r="I78" s="98"/>
      <c r="J78" s="231" t="e">
        <f t="shared" si="26"/>
        <v>#DIV/0!</v>
      </c>
      <c r="K78" s="232" t="e">
        <f t="shared" si="29"/>
        <v>#DIV/0!</v>
      </c>
    </row>
    <row r="79" spans="1:11" ht="18.600000000000001" customHeight="1">
      <c r="A79" s="465" t="s">
        <v>192</v>
      </c>
      <c r="B79" s="466"/>
      <c r="C79" s="467"/>
      <c r="D79" s="267" t="s">
        <v>193</v>
      </c>
      <c r="E79" s="236">
        <f>SUM(E80)</f>
        <v>0</v>
      </c>
      <c r="F79" s="237">
        <f t="shared" ref="F79:I79" si="30">SUM(F80)</f>
        <v>35491.410000000003</v>
      </c>
      <c r="G79" s="301"/>
      <c r="H79" s="237">
        <f t="shared" si="30"/>
        <v>56000</v>
      </c>
      <c r="I79" s="237">
        <f t="shared" si="30"/>
        <v>37797.07</v>
      </c>
      <c r="J79" s="231">
        <f t="shared" si="26"/>
        <v>106.49638884451194</v>
      </c>
      <c r="K79" s="232">
        <f t="shared" si="29"/>
        <v>106.49638884451194</v>
      </c>
    </row>
    <row r="80" spans="1:11" ht="18.600000000000001" customHeight="1">
      <c r="A80" s="468">
        <v>3</v>
      </c>
      <c r="B80" s="469"/>
      <c r="C80" s="470"/>
      <c r="D80" s="238" t="s">
        <v>6</v>
      </c>
      <c r="E80" s="239">
        <f>SUM(E81+E111)</f>
        <v>0</v>
      </c>
      <c r="F80" s="240">
        <f t="shared" ref="F80:I80" si="31">SUM(F81+F111)</f>
        <v>35491.410000000003</v>
      </c>
      <c r="G80" s="240"/>
      <c r="H80" s="240">
        <f t="shared" si="31"/>
        <v>56000</v>
      </c>
      <c r="I80" s="240">
        <f t="shared" si="31"/>
        <v>37797.07</v>
      </c>
      <c r="J80" s="231">
        <f t="shared" si="26"/>
        <v>106.49638884451194</v>
      </c>
      <c r="K80" s="232">
        <f t="shared" si="29"/>
        <v>106.49638884451194</v>
      </c>
    </row>
    <row r="81" spans="1:11" ht="18.600000000000001" customHeight="1">
      <c r="A81" s="435">
        <v>32</v>
      </c>
      <c r="B81" s="436"/>
      <c r="C81" s="437"/>
      <c r="D81" s="144" t="s">
        <v>13</v>
      </c>
      <c r="E81" s="84">
        <f>SUM(E82+E87+E94+E104)</f>
        <v>0</v>
      </c>
      <c r="F81" s="242">
        <f t="shared" ref="F81:I81" si="32">SUM(F82+F87+F94+F104)</f>
        <v>35287.54</v>
      </c>
      <c r="G81" s="242"/>
      <c r="H81" s="242">
        <f t="shared" si="32"/>
        <v>55400</v>
      </c>
      <c r="I81" s="242">
        <f t="shared" si="32"/>
        <v>37797.07</v>
      </c>
      <c r="J81" s="231">
        <f t="shared" si="26"/>
        <v>107.11166037643882</v>
      </c>
      <c r="K81" s="232">
        <f t="shared" si="29"/>
        <v>107.11166037643882</v>
      </c>
    </row>
    <row r="82" spans="1:11" ht="18.600000000000001" customHeight="1">
      <c r="A82" s="268">
        <v>321</v>
      </c>
      <c r="B82" s="269"/>
      <c r="C82" s="270"/>
      <c r="D82" s="245" t="s">
        <v>98</v>
      </c>
      <c r="E82" s="90">
        <f>SUM(E83:E86)</f>
        <v>0</v>
      </c>
      <c r="F82" s="92">
        <f>SUM(F83:F86)</f>
        <v>1233.7</v>
      </c>
      <c r="G82" s="92"/>
      <c r="H82" s="92">
        <f>SUM(H83:H86)</f>
        <v>2000</v>
      </c>
      <c r="I82" s="92">
        <f t="shared" ref="I82" si="33">SUM(I83:I86)</f>
        <v>1759.2</v>
      </c>
      <c r="J82" s="231">
        <f t="shared" si="26"/>
        <v>142.59544459755207</v>
      </c>
      <c r="K82" s="232">
        <f t="shared" si="29"/>
        <v>142.59544459755207</v>
      </c>
    </row>
    <row r="83" spans="1:11" ht="18.600000000000001" customHeight="1">
      <c r="A83" s="271">
        <v>3211</v>
      </c>
      <c r="B83" s="272"/>
      <c r="C83" s="273"/>
      <c r="D83" s="248" t="s">
        <v>99</v>
      </c>
      <c r="E83" s="99"/>
      <c r="F83" s="98">
        <v>1233.7</v>
      </c>
      <c r="G83" s="98"/>
      <c r="H83" s="98">
        <v>2000</v>
      </c>
      <c r="I83" s="98">
        <v>1363.2</v>
      </c>
      <c r="J83" s="231">
        <f t="shared" si="26"/>
        <v>110.49687930615222</v>
      </c>
      <c r="K83" s="232">
        <f t="shared" si="29"/>
        <v>110.49687930615222</v>
      </c>
    </row>
    <row r="84" spans="1:11" ht="25.2" customHeight="1">
      <c r="A84" s="271">
        <v>3212</v>
      </c>
      <c r="B84" s="272"/>
      <c r="C84" s="273"/>
      <c r="D84" s="248" t="s">
        <v>180</v>
      </c>
      <c r="E84" s="99"/>
      <c r="F84" s="98"/>
      <c r="G84" s="98"/>
      <c r="H84" s="98"/>
      <c r="I84" s="98"/>
      <c r="J84" s="231" t="e">
        <f t="shared" si="26"/>
        <v>#DIV/0!</v>
      </c>
      <c r="K84" s="232" t="e">
        <f t="shared" si="29"/>
        <v>#DIV/0!</v>
      </c>
    </row>
    <row r="85" spans="1:11" ht="26.25" customHeight="1">
      <c r="A85" s="271">
        <v>3213</v>
      </c>
      <c r="B85" s="272"/>
      <c r="C85" s="273"/>
      <c r="D85" s="248" t="s">
        <v>181</v>
      </c>
      <c r="E85" s="99"/>
      <c r="F85" s="98"/>
      <c r="G85" s="98"/>
      <c r="H85" s="98"/>
      <c r="I85" s="98">
        <v>396</v>
      </c>
      <c r="J85" s="231" t="e">
        <f t="shared" si="26"/>
        <v>#DIV/0!</v>
      </c>
      <c r="K85" s="232" t="e">
        <f t="shared" si="29"/>
        <v>#DIV/0!</v>
      </c>
    </row>
    <row r="86" spans="1:11" ht="26.4" customHeight="1">
      <c r="A86" s="271">
        <v>3214</v>
      </c>
      <c r="B86" s="272"/>
      <c r="C86" s="273"/>
      <c r="D86" s="248" t="s">
        <v>182</v>
      </c>
      <c r="E86" s="99"/>
      <c r="F86" s="98"/>
      <c r="G86" s="98"/>
      <c r="H86" s="98"/>
      <c r="I86" s="98"/>
      <c r="J86" s="231" t="e">
        <f t="shared" si="26"/>
        <v>#DIV/0!</v>
      </c>
      <c r="K86" s="232" t="e">
        <f t="shared" si="29"/>
        <v>#DIV/0!</v>
      </c>
    </row>
    <row r="87" spans="1:11" ht="38.25" customHeight="1">
      <c r="A87" s="268">
        <v>322</v>
      </c>
      <c r="B87" s="269"/>
      <c r="C87" s="270"/>
      <c r="D87" s="245" t="s">
        <v>183</v>
      </c>
      <c r="E87" s="90">
        <f>SUM(E88:E93)</f>
        <v>0</v>
      </c>
      <c r="F87" s="92">
        <f>SUM(F88:F93)</f>
        <v>10524.28</v>
      </c>
      <c r="G87" s="92"/>
      <c r="H87" s="92">
        <f t="shared" ref="H87:I87" si="34">SUM(H88:H93)</f>
        <v>15500</v>
      </c>
      <c r="I87" s="92">
        <f t="shared" si="34"/>
        <v>10561.56</v>
      </c>
      <c r="J87" s="231">
        <f t="shared" si="26"/>
        <v>100.35422850779338</v>
      </c>
      <c r="K87" s="232">
        <f t="shared" si="29"/>
        <v>100.35422850779338</v>
      </c>
    </row>
    <row r="88" spans="1:11" ht="25.5" customHeight="1">
      <c r="A88" s="271">
        <v>3221</v>
      </c>
      <c r="B88" s="272"/>
      <c r="C88" s="273"/>
      <c r="D88" s="248" t="s">
        <v>184</v>
      </c>
      <c r="E88" s="99"/>
      <c r="F88" s="98">
        <v>1908.02</v>
      </c>
      <c r="G88" s="98"/>
      <c r="H88" s="98">
        <v>1500</v>
      </c>
      <c r="I88" s="98">
        <v>2055.9299999999998</v>
      </c>
      <c r="J88" s="231">
        <f t="shared" si="26"/>
        <v>107.75201517803796</v>
      </c>
      <c r="K88" s="232">
        <f t="shared" si="29"/>
        <v>107.75201517803796</v>
      </c>
    </row>
    <row r="89" spans="1:11">
      <c r="A89" s="271">
        <v>3222</v>
      </c>
      <c r="B89" s="272"/>
      <c r="C89" s="273"/>
      <c r="D89" s="248" t="s">
        <v>104</v>
      </c>
      <c r="E89" s="99"/>
      <c r="F89" s="98"/>
      <c r="G89" s="98"/>
      <c r="H89" s="98"/>
      <c r="I89" s="98"/>
      <c r="J89" s="231" t="e">
        <f t="shared" si="26"/>
        <v>#DIV/0!</v>
      </c>
      <c r="K89" s="232" t="e">
        <f t="shared" si="29"/>
        <v>#DIV/0!</v>
      </c>
    </row>
    <row r="90" spans="1:11" ht="33" customHeight="1">
      <c r="A90" s="271">
        <v>3223</v>
      </c>
      <c r="B90" s="272"/>
      <c r="C90" s="273"/>
      <c r="D90" s="248" t="s">
        <v>105</v>
      </c>
      <c r="E90" s="99"/>
      <c r="F90" s="98">
        <v>8285.01</v>
      </c>
      <c r="G90" s="98"/>
      <c r="H90" s="98">
        <v>12000</v>
      </c>
      <c r="I90" s="98">
        <v>6999.11</v>
      </c>
      <c r="J90" s="231">
        <f t="shared" si="26"/>
        <v>84.479197973207036</v>
      </c>
      <c r="K90" s="232">
        <f t="shared" si="29"/>
        <v>84.479197973207036</v>
      </c>
    </row>
    <row r="91" spans="1:11" ht="33" customHeight="1">
      <c r="A91" s="271">
        <v>3224</v>
      </c>
      <c r="B91" s="272"/>
      <c r="C91" s="273"/>
      <c r="D91" s="248" t="s">
        <v>106</v>
      </c>
      <c r="E91" s="99"/>
      <c r="F91" s="98"/>
      <c r="G91" s="98"/>
      <c r="H91" s="98">
        <v>1000</v>
      </c>
      <c r="I91" s="98">
        <v>340.49</v>
      </c>
      <c r="J91" s="231" t="e">
        <f t="shared" si="26"/>
        <v>#DIV/0!</v>
      </c>
      <c r="K91" s="232" t="e">
        <f t="shared" si="29"/>
        <v>#DIV/0!</v>
      </c>
    </row>
    <row r="92" spans="1:11" ht="14.4" customHeight="1">
      <c r="A92" s="271">
        <v>3225</v>
      </c>
      <c r="B92" s="272"/>
      <c r="C92" s="273"/>
      <c r="D92" s="248" t="s">
        <v>185</v>
      </c>
      <c r="E92" s="99"/>
      <c r="F92" s="98">
        <v>331.25</v>
      </c>
      <c r="G92" s="98"/>
      <c r="H92" s="98">
        <v>1000</v>
      </c>
      <c r="I92" s="98">
        <v>1166.03</v>
      </c>
      <c r="J92" s="231">
        <f t="shared" si="26"/>
        <v>352.00905660377362</v>
      </c>
      <c r="K92" s="232">
        <f t="shared" si="29"/>
        <v>352.00905660377362</v>
      </c>
    </row>
    <row r="93" spans="1:11" ht="26.4" customHeight="1">
      <c r="A93" s="271">
        <v>3227</v>
      </c>
      <c r="B93" s="272"/>
      <c r="C93" s="273"/>
      <c r="D93" s="248" t="s">
        <v>108</v>
      </c>
      <c r="E93" s="99"/>
      <c r="F93" s="98"/>
      <c r="G93" s="98"/>
      <c r="H93" s="98"/>
      <c r="I93" s="98"/>
      <c r="J93" s="231" t="e">
        <f t="shared" si="26"/>
        <v>#DIV/0!</v>
      </c>
      <c r="K93" s="232" t="e">
        <f t="shared" si="29"/>
        <v>#DIV/0!</v>
      </c>
    </row>
    <row r="94" spans="1:11" ht="14.4" customHeight="1">
      <c r="A94" s="274">
        <v>323</v>
      </c>
      <c r="B94" s="275"/>
      <c r="C94" s="276"/>
      <c r="D94" s="245" t="s">
        <v>109</v>
      </c>
      <c r="E94" s="90">
        <f>SUM(E95:E103)</f>
        <v>0</v>
      </c>
      <c r="F94" s="92">
        <f>SUM(F95:F103)</f>
        <v>23459.56</v>
      </c>
      <c r="G94" s="92"/>
      <c r="H94" s="92">
        <f t="shared" ref="H94:I94" si="35">SUM(H95:H103)</f>
        <v>37500</v>
      </c>
      <c r="I94" s="92">
        <f t="shared" si="35"/>
        <v>24861.02</v>
      </c>
      <c r="J94" s="231">
        <f t="shared" si="26"/>
        <v>105.97393983518873</v>
      </c>
      <c r="K94" s="232">
        <f t="shared" si="29"/>
        <v>105.97393983518873</v>
      </c>
    </row>
    <row r="95" spans="1:11" ht="27.75" customHeight="1">
      <c r="A95" s="277">
        <v>3231</v>
      </c>
      <c r="B95" s="278"/>
      <c r="C95" s="279"/>
      <c r="D95" s="280" t="s">
        <v>186</v>
      </c>
      <c r="E95" s="99"/>
      <c r="F95" s="98">
        <v>19638.39</v>
      </c>
      <c r="G95" s="98"/>
      <c r="H95" s="98">
        <v>30000</v>
      </c>
      <c r="I95" s="98">
        <v>20314.150000000001</v>
      </c>
      <c r="J95" s="231">
        <f t="shared" si="26"/>
        <v>103.44101527671057</v>
      </c>
      <c r="K95" s="232">
        <f t="shared" si="29"/>
        <v>103.44101527671057</v>
      </c>
    </row>
    <row r="96" spans="1:11" ht="26.4" customHeight="1">
      <c r="A96" s="271">
        <v>3232</v>
      </c>
      <c r="B96" s="272"/>
      <c r="C96" s="273"/>
      <c r="D96" s="248" t="s">
        <v>111</v>
      </c>
      <c r="E96" s="99"/>
      <c r="F96" s="98">
        <v>1190.5</v>
      </c>
      <c r="G96" s="98"/>
      <c r="H96" s="98">
        <v>2300</v>
      </c>
      <c r="I96" s="98">
        <v>1860.41</v>
      </c>
      <c r="J96" s="231">
        <f t="shared" si="26"/>
        <v>156.27131457370854</v>
      </c>
      <c r="K96" s="232">
        <f t="shared" si="29"/>
        <v>156.27131457370854</v>
      </c>
    </row>
    <row r="97" spans="1:12" ht="21.6" customHeight="1">
      <c r="A97" s="271">
        <v>3233</v>
      </c>
      <c r="B97" s="272"/>
      <c r="C97" s="273"/>
      <c r="D97" s="248" t="s">
        <v>187</v>
      </c>
      <c r="E97" s="99"/>
      <c r="F97" s="98"/>
      <c r="G97" s="98"/>
      <c r="H97" s="98"/>
      <c r="I97" s="98"/>
      <c r="J97" s="231" t="e">
        <f t="shared" si="26"/>
        <v>#DIV/0!</v>
      </c>
      <c r="K97" s="232" t="e">
        <f t="shared" si="29"/>
        <v>#DIV/0!</v>
      </c>
    </row>
    <row r="98" spans="1:12" ht="32.4" customHeight="1">
      <c r="A98" s="271">
        <v>3234</v>
      </c>
      <c r="B98" s="272"/>
      <c r="C98" s="273"/>
      <c r="D98" s="248" t="s">
        <v>113</v>
      </c>
      <c r="E98" s="99"/>
      <c r="F98" s="98">
        <v>1237.04</v>
      </c>
      <c r="G98" s="98"/>
      <c r="H98" s="98">
        <v>3000</v>
      </c>
      <c r="I98" s="98">
        <v>1564.3</v>
      </c>
      <c r="J98" s="231">
        <f t="shared" si="26"/>
        <v>126.45508633512254</v>
      </c>
      <c r="K98" s="232">
        <f t="shared" si="29"/>
        <v>126.45508633512254</v>
      </c>
    </row>
    <row r="99" spans="1:12" ht="32.4" customHeight="1">
      <c r="A99" s="271">
        <v>3235</v>
      </c>
      <c r="B99" s="272"/>
      <c r="C99" s="273"/>
      <c r="D99" s="248" t="s">
        <v>114</v>
      </c>
      <c r="E99" s="99"/>
      <c r="F99" s="98"/>
      <c r="G99" s="98"/>
      <c r="H99" s="98">
        <v>200</v>
      </c>
      <c r="I99" s="98">
        <v>93.75</v>
      </c>
      <c r="J99" s="231" t="e">
        <f t="shared" si="26"/>
        <v>#DIV/0!</v>
      </c>
      <c r="K99" s="232" t="e">
        <f t="shared" si="29"/>
        <v>#DIV/0!</v>
      </c>
    </row>
    <row r="100" spans="1:12" ht="26.4" customHeight="1">
      <c r="A100" s="271">
        <v>3236</v>
      </c>
      <c r="B100" s="272"/>
      <c r="C100" s="273"/>
      <c r="D100" s="70" t="s">
        <v>188</v>
      </c>
      <c r="E100" s="99"/>
      <c r="F100" s="98"/>
      <c r="G100" s="98"/>
      <c r="H100" s="98"/>
      <c r="I100" s="98">
        <v>55</v>
      </c>
      <c r="J100" s="231" t="e">
        <f t="shared" si="26"/>
        <v>#DIV/0!</v>
      </c>
      <c r="K100" s="232" t="e">
        <f t="shared" si="29"/>
        <v>#DIV/0!</v>
      </c>
    </row>
    <row r="101" spans="1:12" ht="14.4" customHeight="1">
      <c r="A101" s="271">
        <v>3237</v>
      </c>
      <c r="B101" s="272"/>
      <c r="C101" s="273"/>
      <c r="D101" s="70" t="s">
        <v>189</v>
      </c>
      <c r="E101" s="99"/>
      <c r="F101" s="98">
        <v>240.98</v>
      </c>
      <c r="G101" s="98"/>
      <c r="H101" s="98"/>
      <c r="I101" s="98"/>
      <c r="J101" s="231">
        <f t="shared" si="26"/>
        <v>0</v>
      </c>
      <c r="K101" s="232">
        <f t="shared" si="29"/>
        <v>0</v>
      </c>
    </row>
    <row r="102" spans="1:12" ht="14.4" customHeight="1">
      <c r="A102" s="271">
        <v>3238</v>
      </c>
      <c r="B102" s="272"/>
      <c r="C102" s="273"/>
      <c r="D102" s="70" t="s">
        <v>117</v>
      </c>
      <c r="E102" s="99"/>
      <c r="F102" s="98">
        <v>1152.6500000000001</v>
      </c>
      <c r="G102" s="98"/>
      <c r="H102" s="98">
        <v>2000</v>
      </c>
      <c r="I102" s="98">
        <v>973.41</v>
      </c>
      <c r="J102" s="231">
        <f t="shared" si="26"/>
        <v>84.44974623693227</v>
      </c>
      <c r="K102" s="232">
        <f t="shared" si="29"/>
        <v>84.44974623693227</v>
      </c>
    </row>
    <row r="103" spans="1:12" ht="14.4" customHeight="1">
      <c r="A103" s="271">
        <v>3239</v>
      </c>
      <c r="B103" s="272"/>
      <c r="C103" s="273"/>
      <c r="D103" s="70" t="s">
        <v>118</v>
      </c>
      <c r="E103" s="99"/>
      <c r="F103" s="98"/>
      <c r="G103" s="98"/>
      <c r="H103" s="98"/>
      <c r="I103" s="98"/>
      <c r="J103" s="231" t="e">
        <f t="shared" si="26"/>
        <v>#DIV/0!</v>
      </c>
      <c r="K103" s="232" t="e">
        <f t="shared" si="29"/>
        <v>#DIV/0!</v>
      </c>
    </row>
    <row r="104" spans="1:12" ht="26.4">
      <c r="A104" s="281">
        <v>329</v>
      </c>
      <c r="B104" s="282"/>
      <c r="C104" s="283"/>
      <c r="D104" s="284" t="s">
        <v>119</v>
      </c>
      <c r="E104" s="285">
        <f>SUM(E105:E110)</f>
        <v>0</v>
      </c>
      <c r="F104" s="286">
        <f>SUM(F105:F110)</f>
        <v>70</v>
      </c>
      <c r="G104" s="286"/>
      <c r="H104" s="286">
        <f t="shared" ref="H104:I104" si="36">SUM(H105:H110)</f>
        <v>400</v>
      </c>
      <c r="I104" s="286">
        <f t="shared" si="36"/>
        <v>615.29</v>
      </c>
      <c r="J104" s="231">
        <f t="shared" si="26"/>
        <v>878.98571428571427</v>
      </c>
      <c r="K104" s="232">
        <f t="shared" si="29"/>
        <v>878.98571428571427</v>
      </c>
    </row>
    <row r="105" spans="1:12" ht="14.4" customHeight="1">
      <c r="A105" s="287">
        <v>3292</v>
      </c>
      <c r="B105" s="288"/>
      <c r="C105" s="289"/>
      <c r="D105" s="217" t="s">
        <v>121</v>
      </c>
      <c r="E105" s="290"/>
      <c r="F105" s="291"/>
      <c r="G105" s="291"/>
      <c r="H105" s="291"/>
      <c r="I105" s="291"/>
      <c r="J105" s="231" t="e">
        <f t="shared" si="26"/>
        <v>#DIV/0!</v>
      </c>
      <c r="K105" s="232" t="e">
        <f t="shared" si="29"/>
        <v>#DIV/0!</v>
      </c>
    </row>
    <row r="106" spans="1:12" ht="14.4" customHeight="1">
      <c r="A106" s="287">
        <v>3293</v>
      </c>
      <c r="B106" s="288"/>
      <c r="C106" s="289"/>
      <c r="D106" s="217" t="s">
        <v>122</v>
      </c>
      <c r="E106" s="290"/>
      <c r="F106" s="291"/>
      <c r="G106" s="291"/>
      <c r="H106" s="291"/>
      <c r="I106" s="291">
        <v>116.75</v>
      </c>
      <c r="J106" s="231" t="e">
        <f t="shared" si="26"/>
        <v>#DIV/0!</v>
      </c>
      <c r="K106" s="232"/>
    </row>
    <row r="107" spans="1:12" ht="21.6" customHeight="1">
      <c r="A107" s="287">
        <v>3294</v>
      </c>
      <c r="B107" s="288"/>
      <c r="C107" s="289"/>
      <c r="D107" s="217" t="s">
        <v>190</v>
      </c>
      <c r="E107" s="290"/>
      <c r="F107" s="291">
        <v>70</v>
      </c>
      <c r="G107" s="291"/>
      <c r="H107" s="291">
        <v>70</v>
      </c>
      <c r="I107" s="291">
        <v>70</v>
      </c>
      <c r="J107" s="231">
        <f t="shared" si="26"/>
        <v>100</v>
      </c>
      <c r="K107" s="232">
        <f t="shared" si="29"/>
        <v>100</v>
      </c>
    </row>
    <row r="108" spans="1:12" ht="18.600000000000001" customHeight="1">
      <c r="A108" s="287">
        <v>3295</v>
      </c>
      <c r="B108" s="288"/>
      <c r="C108" s="289"/>
      <c r="D108" s="217" t="s">
        <v>124</v>
      </c>
      <c r="E108" s="290"/>
      <c r="F108" s="291"/>
      <c r="G108" s="291"/>
      <c r="H108" s="291"/>
      <c r="I108" s="291">
        <v>302.33999999999997</v>
      </c>
      <c r="J108" s="231" t="e">
        <f t="shared" si="26"/>
        <v>#DIV/0!</v>
      </c>
      <c r="K108" s="232" t="e">
        <f t="shared" si="29"/>
        <v>#DIV/0!</v>
      </c>
    </row>
    <row r="109" spans="1:12">
      <c r="A109" s="287">
        <v>3296</v>
      </c>
      <c r="B109" s="288"/>
      <c r="C109" s="289"/>
      <c r="D109" s="217" t="s">
        <v>125</v>
      </c>
      <c r="E109" s="290"/>
      <c r="F109" s="291"/>
      <c r="G109" s="291"/>
      <c r="H109" s="291"/>
      <c r="I109" s="291"/>
      <c r="J109" s="231" t="e">
        <f t="shared" si="26"/>
        <v>#DIV/0!</v>
      </c>
      <c r="K109" s="232" t="e">
        <f t="shared" si="29"/>
        <v>#DIV/0!</v>
      </c>
    </row>
    <row r="110" spans="1:12" ht="27.6" customHeight="1">
      <c r="A110" s="287">
        <v>3299</v>
      </c>
      <c r="B110" s="288"/>
      <c r="C110" s="289"/>
      <c r="D110" s="217" t="s">
        <v>119</v>
      </c>
      <c r="E110" s="290"/>
      <c r="F110" s="291"/>
      <c r="G110" s="291"/>
      <c r="H110" s="291">
        <v>330</v>
      </c>
      <c r="I110" s="291">
        <v>126.2</v>
      </c>
      <c r="J110" s="231" t="e">
        <f t="shared" si="26"/>
        <v>#DIV/0!</v>
      </c>
      <c r="K110" s="232" t="e">
        <f t="shared" si="29"/>
        <v>#DIV/0!</v>
      </c>
      <c r="L110" s="28"/>
    </row>
    <row r="111" spans="1:12" ht="14.4" customHeight="1">
      <c r="A111" s="292">
        <v>34</v>
      </c>
      <c r="B111" s="293"/>
      <c r="C111" s="294"/>
      <c r="D111" s="241" t="s">
        <v>191</v>
      </c>
      <c r="E111" s="84">
        <f>SUM(E112)</f>
        <v>0</v>
      </c>
      <c r="F111" s="242">
        <f t="shared" ref="F111:I111" si="37">SUM(F112)</f>
        <v>203.87</v>
      </c>
      <c r="G111" s="242"/>
      <c r="H111" s="242">
        <f t="shared" si="37"/>
        <v>600</v>
      </c>
      <c r="I111" s="242">
        <f t="shared" si="37"/>
        <v>0</v>
      </c>
      <c r="J111" s="231">
        <f t="shared" si="26"/>
        <v>0</v>
      </c>
      <c r="K111" s="232">
        <f t="shared" si="29"/>
        <v>0</v>
      </c>
    </row>
    <row r="112" spans="1:12" ht="26.4" customHeight="1">
      <c r="A112" s="295">
        <v>343</v>
      </c>
      <c r="B112" s="296"/>
      <c r="C112" s="297"/>
      <c r="D112" s="245" t="s">
        <v>144</v>
      </c>
      <c r="E112" s="90">
        <f>SUM(E113+E114)</f>
        <v>0</v>
      </c>
      <c r="F112" s="92">
        <f t="shared" ref="F112:I112" si="38">SUM(F113+F114)</f>
        <v>203.87</v>
      </c>
      <c r="G112" s="92"/>
      <c r="H112" s="92">
        <f t="shared" si="38"/>
        <v>600</v>
      </c>
      <c r="I112" s="92">
        <f t="shared" si="38"/>
        <v>0</v>
      </c>
      <c r="J112" s="231">
        <f t="shared" si="26"/>
        <v>0</v>
      </c>
      <c r="K112" s="232">
        <f t="shared" si="29"/>
        <v>0</v>
      </c>
    </row>
    <row r="113" spans="1:11" ht="30.6" customHeight="1">
      <c r="A113" s="298">
        <v>3431</v>
      </c>
      <c r="B113" s="299"/>
      <c r="C113" s="300"/>
      <c r="D113" s="248" t="s">
        <v>126</v>
      </c>
      <c r="E113" s="99"/>
      <c r="F113" s="98">
        <v>203.87</v>
      </c>
      <c r="G113" s="98"/>
      <c r="H113" s="98">
        <v>600</v>
      </c>
      <c r="I113" s="98"/>
      <c r="J113" s="231">
        <f t="shared" si="26"/>
        <v>0</v>
      </c>
      <c r="K113" s="232">
        <f t="shared" si="29"/>
        <v>0</v>
      </c>
    </row>
    <row r="114" spans="1:11" ht="31.95" customHeight="1">
      <c r="A114" s="298">
        <v>3433</v>
      </c>
      <c r="B114" s="299"/>
      <c r="C114" s="300"/>
      <c r="D114" s="248" t="s">
        <v>128</v>
      </c>
      <c r="E114" s="99"/>
      <c r="F114" s="98"/>
      <c r="G114" s="98"/>
      <c r="H114" s="98"/>
      <c r="I114" s="98"/>
      <c r="J114" s="231" t="e">
        <f t="shared" si="26"/>
        <v>#DIV/0!</v>
      </c>
      <c r="K114" s="232" t="e">
        <f t="shared" si="29"/>
        <v>#DIV/0!</v>
      </c>
    </row>
    <row r="115" spans="1:11" ht="31.95" customHeight="1">
      <c r="A115" s="465" t="s">
        <v>273</v>
      </c>
      <c r="B115" s="466"/>
      <c r="C115" s="467"/>
      <c r="D115" s="267" t="s">
        <v>195</v>
      </c>
      <c r="E115" s="236">
        <f>SUM(E124+E147)</f>
        <v>0</v>
      </c>
      <c r="F115" s="237">
        <f>SUM(F116+F147)</f>
        <v>502817.83000000007</v>
      </c>
      <c r="G115" s="237"/>
      <c r="H115" s="301">
        <f>SUM(H116)</f>
        <v>1113000</v>
      </c>
      <c r="I115" s="301">
        <f>SUM(I116+I147)</f>
        <v>448967.95000000007</v>
      </c>
      <c r="J115" s="231">
        <f t="shared" si="26"/>
        <v>89.290379778298629</v>
      </c>
      <c r="K115" s="232">
        <f t="shared" si="29"/>
        <v>89.290379778298629</v>
      </c>
    </row>
    <row r="116" spans="1:11" ht="18.600000000000001" customHeight="1">
      <c r="A116" s="468">
        <v>3</v>
      </c>
      <c r="B116" s="469"/>
      <c r="C116" s="470"/>
      <c r="D116" s="238" t="s">
        <v>6</v>
      </c>
      <c r="E116" s="239">
        <f>SUM(E117+E127+E144)</f>
        <v>0</v>
      </c>
      <c r="F116" s="240">
        <f>SUM(F117+F127+F135+F137+F138)</f>
        <v>502817.83000000007</v>
      </c>
      <c r="G116" s="240"/>
      <c r="H116" s="240">
        <f>SUM(H117+H127+H138+H144)</f>
        <v>1113000</v>
      </c>
      <c r="I116" s="240">
        <f>SUM(I117+I127+I141)</f>
        <v>448967.95000000007</v>
      </c>
      <c r="J116" s="231">
        <f t="shared" si="26"/>
        <v>89.290379778298629</v>
      </c>
      <c r="K116" s="232">
        <f t="shared" si="29"/>
        <v>89.290379778298629</v>
      </c>
    </row>
    <row r="117" spans="1:11" ht="18.600000000000001" customHeight="1">
      <c r="A117" s="462">
        <v>31</v>
      </c>
      <c r="B117" s="463"/>
      <c r="C117" s="464"/>
      <c r="D117" s="241" t="s">
        <v>7</v>
      </c>
      <c r="E117" s="84">
        <f>SUM(E118+E123)</f>
        <v>0</v>
      </c>
      <c r="F117" s="242">
        <f>SUM(F118+F123+F125)</f>
        <v>469160.33000000007</v>
      </c>
      <c r="G117" s="242">
        <f t="shared" ref="G117:I117" si="39">SUM(G118+G123+G125)</f>
        <v>0</v>
      </c>
      <c r="H117" s="242">
        <f t="shared" si="39"/>
        <v>1000000</v>
      </c>
      <c r="I117" s="242">
        <f t="shared" si="39"/>
        <v>430228.11000000004</v>
      </c>
      <c r="J117" s="231">
        <f t="shared" si="26"/>
        <v>91.701723800901917</v>
      </c>
      <c r="K117" s="232">
        <f t="shared" si="29"/>
        <v>91.701723800901917</v>
      </c>
    </row>
    <row r="118" spans="1:11" ht="18.600000000000001" customHeight="1">
      <c r="A118" s="243">
        <v>311</v>
      </c>
      <c r="B118" s="244"/>
      <c r="C118" s="245"/>
      <c r="D118" s="245" t="s">
        <v>171</v>
      </c>
      <c r="E118" s="90">
        <f>SUM(E119:E121)</f>
        <v>0</v>
      </c>
      <c r="F118" s="92">
        <v>391482.9</v>
      </c>
      <c r="G118" s="92">
        <f t="shared" ref="G118:I118" si="40">SUM(G119:G122)</f>
        <v>0</v>
      </c>
      <c r="H118" s="92">
        <f t="shared" si="40"/>
        <v>750000</v>
      </c>
      <c r="I118" s="92">
        <f t="shared" si="40"/>
        <v>358376.55000000005</v>
      </c>
      <c r="J118" s="231">
        <f t="shared" si="26"/>
        <v>91.543347104049772</v>
      </c>
      <c r="K118" s="232">
        <f t="shared" si="29"/>
        <v>91.543347104049772</v>
      </c>
    </row>
    <row r="119" spans="1:11" ht="18.600000000000001" customHeight="1">
      <c r="A119" s="246">
        <v>3111</v>
      </c>
      <c r="B119" s="247"/>
      <c r="C119" s="248"/>
      <c r="D119" s="248" t="s">
        <v>92</v>
      </c>
      <c r="E119" s="99"/>
      <c r="F119" s="98">
        <v>355412.79</v>
      </c>
      <c r="G119" s="98"/>
      <c r="H119" s="98">
        <v>750000</v>
      </c>
      <c r="I119" s="98">
        <v>317625.32</v>
      </c>
      <c r="J119" s="231">
        <f t="shared" si="26"/>
        <v>89.368005017489665</v>
      </c>
      <c r="K119" s="232">
        <f t="shared" si="29"/>
        <v>89.368005017489665</v>
      </c>
    </row>
    <row r="120" spans="1:11" ht="18.600000000000001" customHeight="1">
      <c r="A120" s="246">
        <v>3112</v>
      </c>
      <c r="B120" s="247"/>
      <c r="C120" s="248"/>
      <c r="D120" t="s">
        <v>274</v>
      </c>
      <c r="E120" s="99"/>
      <c r="F120" s="98"/>
      <c r="G120" s="98"/>
      <c r="H120" s="98"/>
      <c r="I120" s="98"/>
      <c r="J120" s="231" t="e">
        <f t="shared" si="26"/>
        <v>#DIV/0!</v>
      </c>
      <c r="K120" s="232" t="e">
        <f t="shared" si="29"/>
        <v>#DIV/0!</v>
      </c>
    </row>
    <row r="121" spans="1:11" ht="18.600000000000001" customHeight="1">
      <c r="A121" s="246">
        <v>3113</v>
      </c>
      <c r="B121" s="247"/>
      <c r="C121" s="248"/>
      <c r="D121" s="248" t="s">
        <v>93</v>
      </c>
      <c r="E121" s="99"/>
      <c r="F121" s="98">
        <v>530.28</v>
      </c>
      <c r="G121" s="98"/>
      <c r="H121" s="98"/>
      <c r="I121" s="98">
        <v>1516.09</v>
      </c>
      <c r="J121" s="231">
        <f t="shared" si="26"/>
        <v>285.90367353096474</v>
      </c>
      <c r="K121" s="232">
        <f t="shared" si="29"/>
        <v>285.90367353096474</v>
      </c>
    </row>
    <row r="122" spans="1:11" ht="18.600000000000001" customHeight="1">
      <c r="A122" s="246">
        <v>3114</v>
      </c>
      <c r="B122" s="247"/>
      <c r="C122" s="248"/>
      <c r="D122" s="248" t="s">
        <v>147</v>
      </c>
      <c r="E122" s="99"/>
      <c r="F122" s="98">
        <v>37047.57</v>
      </c>
      <c r="G122" s="98"/>
      <c r="H122" s="98"/>
      <c r="I122" s="98">
        <v>39235.14</v>
      </c>
      <c r="J122" s="231">
        <f t="shared" si="26"/>
        <v>105.90475974537601</v>
      </c>
      <c r="K122" s="232">
        <f t="shared" si="29"/>
        <v>105.90475974537601</v>
      </c>
    </row>
    <row r="123" spans="1:11" ht="18.600000000000001" customHeight="1">
      <c r="A123" s="243">
        <v>312</v>
      </c>
      <c r="B123" s="244"/>
      <c r="C123" s="245"/>
      <c r="D123" s="245" t="s">
        <v>94</v>
      </c>
      <c r="E123" s="90">
        <f>SUM(E124)</f>
        <v>0</v>
      </c>
      <c r="F123" s="92">
        <f>SUM(F124)</f>
        <v>13137.21</v>
      </c>
      <c r="G123" s="92"/>
      <c r="H123" s="92">
        <f t="shared" ref="H123:I123" si="41">SUM(H124)</f>
        <v>65000</v>
      </c>
      <c r="I123" s="92">
        <f t="shared" si="41"/>
        <v>13371.98</v>
      </c>
      <c r="J123" s="231">
        <f t="shared" si="26"/>
        <v>101.78706133189618</v>
      </c>
      <c r="K123" s="232">
        <f t="shared" si="29"/>
        <v>101.78706133189618</v>
      </c>
    </row>
    <row r="124" spans="1:11" ht="18.600000000000001" customHeight="1">
      <c r="A124" s="246">
        <v>3121</v>
      </c>
      <c r="B124" s="247"/>
      <c r="C124" s="248"/>
      <c r="D124" s="248" t="s">
        <v>94</v>
      </c>
      <c r="E124" s="99"/>
      <c r="F124" s="98">
        <v>13137.21</v>
      </c>
      <c r="G124" s="98"/>
      <c r="H124" s="98">
        <v>65000</v>
      </c>
      <c r="I124" s="98">
        <v>13371.98</v>
      </c>
      <c r="J124" s="231">
        <f t="shared" si="26"/>
        <v>101.78706133189618</v>
      </c>
      <c r="K124" s="232">
        <f t="shared" si="29"/>
        <v>101.78706133189618</v>
      </c>
    </row>
    <row r="125" spans="1:11" ht="18.600000000000001" customHeight="1">
      <c r="A125" s="243">
        <v>313</v>
      </c>
      <c r="B125" s="244"/>
      <c r="C125" s="245"/>
      <c r="D125" s="245" t="s">
        <v>95</v>
      </c>
      <c r="E125" s="90">
        <f>SUM(E126)</f>
        <v>0</v>
      </c>
      <c r="F125" s="92">
        <f>SUM(F126)</f>
        <v>64540.22</v>
      </c>
      <c r="G125" s="92"/>
      <c r="H125" s="92">
        <f t="shared" ref="H125:I125" si="42">SUM(H126)</f>
        <v>185000</v>
      </c>
      <c r="I125" s="92">
        <f t="shared" si="42"/>
        <v>58479.58</v>
      </c>
      <c r="J125" s="231">
        <f t="shared" si="26"/>
        <v>90.60951450119012</v>
      </c>
      <c r="K125" s="232">
        <f t="shared" si="29"/>
        <v>90.60951450119012</v>
      </c>
    </row>
    <row r="126" spans="1:11" ht="29.4" customHeight="1">
      <c r="A126" s="246">
        <v>3132</v>
      </c>
      <c r="B126" s="247"/>
      <c r="C126" s="248"/>
      <c r="D126" s="248" t="s">
        <v>172</v>
      </c>
      <c r="E126" s="99"/>
      <c r="F126" s="98">
        <v>64540.22</v>
      </c>
      <c r="G126" s="98"/>
      <c r="H126" s="98">
        <v>185000</v>
      </c>
      <c r="I126" s="98">
        <v>58479.58</v>
      </c>
      <c r="J126" s="231">
        <f t="shared" si="26"/>
        <v>90.60951450119012</v>
      </c>
      <c r="K126" s="232">
        <f t="shared" si="29"/>
        <v>90.60951450119012</v>
      </c>
    </row>
    <row r="127" spans="1:11" ht="18.600000000000001" customHeight="1">
      <c r="A127" s="462">
        <v>32</v>
      </c>
      <c r="B127" s="463"/>
      <c r="C127" s="464"/>
      <c r="D127" s="241" t="s">
        <v>13</v>
      </c>
      <c r="E127" s="84">
        <f>SUM(E128+E132+E135+E137+E145)</f>
        <v>0</v>
      </c>
      <c r="F127" s="242">
        <f>SUM(F128+F132+F135+F137+F138)</f>
        <v>32519.5</v>
      </c>
      <c r="G127" s="242"/>
      <c r="H127" s="242">
        <f>SUM(H128+H132+H135+H137+H145)</f>
        <v>110000</v>
      </c>
      <c r="I127" s="86">
        <f>SUM(I128+I132+I135+I137+I138+I145)</f>
        <v>18739.84</v>
      </c>
      <c r="J127" s="231">
        <f t="shared" si="26"/>
        <v>57.626470271683139</v>
      </c>
      <c r="K127" s="232">
        <f t="shared" si="29"/>
        <v>57.626470271683139</v>
      </c>
    </row>
    <row r="128" spans="1:11" ht="21.6" customHeight="1">
      <c r="A128" s="243">
        <v>321</v>
      </c>
      <c r="B128" s="244"/>
      <c r="C128" s="245"/>
      <c r="D128" s="245" t="s">
        <v>98</v>
      </c>
      <c r="E128" s="90">
        <f>SUM(E129:E131)</f>
        <v>0</v>
      </c>
      <c r="F128" s="92">
        <f>SUM(F129:F130)</f>
        <v>21232.59</v>
      </c>
      <c r="G128" s="92"/>
      <c r="H128" s="92">
        <f t="shared" ref="H128" si="43">SUM(H129:H131)</f>
        <v>110000</v>
      </c>
      <c r="I128" s="92">
        <f>SUM(I129:I131)</f>
        <v>17479.84</v>
      </c>
      <c r="J128" s="231">
        <f t="shared" si="26"/>
        <v>82.325519402013597</v>
      </c>
      <c r="K128" s="232">
        <f t="shared" si="29"/>
        <v>82.325519402013597</v>
      </c>
    </row>
    <row r="129" spans="1:15" ht="21" customHeight="1">
      <c r="A129" s="246">
        <v>3211</v>
      </c>
      <c r="B129" s="247"/>
      <c r="C129" s="248"/>
      <c r="D129" s="248" t="s">
        <v>99</v>
      </c>
      <c r="E129" s="99"/>
      <c r="F129" s="98">
        <v>21232.59</v>
      </c>
      <c r="G129" s="98"/>
      <c r="H129" s="98"/>
      <c r="I129" s="98"/>
      <c r="J129" s="231">
        <f t="shared" si="26"/>
        <v>0</v>
      </c>
      <c r="K129" s="232">
        <f t="shared" si="29"/>
        <v>0</v>
      </c>
    </row>
    <row r="130" spans="1:15" ht="28.5" customHeight="1">
      <c r="A130" s="246">
        <v>3212</v>
      </c>
      <c r="B130" s="247"/>
      <c r="C130" s="248"/>
      <c r="D130" s="248" t="s">
        <v>173</v>
      </c>
      <c r="E130" s="99"/>
      <c r="F130" s="98"/>
      <c r="G130" s="98"/>
      <c r="H130" s="98">
        <v>110000</v>
      </c>
      <c r="I130" s="98">
        <v>17479.84</v>
      </c>
      <c r="J130" s="231" t="e">
        <f t="shared" si="26"/>
        <v>#DIV/0!</v>
      </c>
      <c r="K130" s="232" t="e">
        <f t="shared" si="29"/>
        <v>#DIV/0!</v>
      </c>
    </row>
    <row r="131" spans="1:15" ht="25.5" customHeight="1">
      <c r="A131" s="246">
        <v>3213</v>
      </c>
      <c r="B131" s="302"/>
      <c r="C131" s="303"/>
      <c r="D131" s="70" t="s">
        <v>196</v>
      </c>
      <c r="E131" s="99"/>
      <c r="F131" s="98"/>
      <c r="G131" s="98"/>
      <c r="H131" s="98"/>
      <c r="I131" s="98"/>
      <c r="J131" s="231" t="e">
        <f t="shared" si="26"/>
        <v>#DIV/0!</v>
      </c>
      <c r="K131" s="232" t="e">
        <f t="shared" si="29"/>
        <v>#DIV/0!</v>
      </c>
    </row>
    <row r="132" spans="1:15" ht="19.95" customHeight="1">
      <c r="A132" s="243">
        <v>322</v>
      </c>
      <c r="B132" s="304"/>
      <c r="C132" s="305"/>
      <c r="D132" s="306" t="s">
        <v>102</v>
      </c>
      <c r="E132" s="307">
        <f>SUM(E133+E134)</f>
        <v>0</v>
      </c>
      <c r="F132" s="308">
        <f t="shared" ref="F132:I132" si="44">SUM(F133+F134)</f>
        <v>10148.91</v>
      </c>
      <c r="G132" s="308"/>
      <c r="H132" s="308">
        <f t="shared" si="44"/>
        <v>0</v>
      </c>
      <c r="I132" s="308">
        <f t="shared" si="44"/>
        <v>0</v>
      </c>
      <c r="J132" s="231">
        <f t="shared" si="26"/>
        <v>0</v>
      </c>
      <c r="K132" s="232">
        <f t="shared" si="29"/>
        <v>0</v>
      </c>
    </row>
    <row r="133" spans="1:15" ht="26.4" customHeight="1">
      <c r="A133" s="246">
        <v>3221</v>
      </c>
      <c r="B133" s="302"/>
      <c r="C133" s="303"/>
      <c r="D133" s="70" t="s">
        <v>184</v>
      </c>
      <c r="E133" s="99"/>
      <c r="F133" s="98"/>
      <c r="G133" s="98"/>
      <c r="H133" s="98"/>
      <c r="I133" s="98"/>
      <c r="J133" s="231" t="e">
        <f t="shared" si="26"/>
        <v>#DIV/0!</v>
      </c>
      <c r="K133" s="232" t="e">
        <f t="shared" si="29"/>
        <v>#DIV/0!</v>
      </c>
    </row>
    <row r="134" spans="1:15" ht="19.2" customHeight="1">
      <c r="A134" s="246">
        <v>3222</v>
      </c>
      <c r="B134" s="302"/>
      <c r="C134" s="303"/>
      <c r="D134" s="70" t="s">
        <v>104</v>
      </c>
      <c r="E134" s="99"/>
      <c r="F134" s="98">
        <v>10148.91</v>
      </c>
      <c r="G134" s="98"/>
      <c r="H134" s="98"/>
      <c r="I134" s="98"/>
      <c r="J134" s="231">
        <f t="shared" si="26"/>
        <v>0</v>
      </c>
      <c r="K134" s="232">
        <f t="shared" si="29"/>
        <v>0</v>
      </c>
    </row>
    <row r="135" spans="1:15" ht="19.2" customHeight="1">
      <c r="A135" s="243">
        <v>323</v>
      </c>
      <c r="B135" s="275"/>
      <c r="C135" s="276"/>
      <c r="D135" s="137" t="s">
        <v>109</v>
      </c>
      <c r="E135" s="90">
        <f>SUM(E136)</f>
        <v>0</v>
      </c>
      <c r="F135" s="92">
        <f t="shared" ref="F135:I135" si="45">SUM(F136)</f>
        <v>0</v>
      </c>
      <c r="G135" s="92"/>
      <c r="H135" s="92">
        <f t="shared" si="45"/>
        <v>0</v>
      </c>
      <c r="I135" s="92">
        <f t="shared" si="45"/>
        <v>0</v>
      </c>
      <c r="J135" s="231" t="e">
        <f t="shared" si="26"/>
        <v>#DIV/0!</v>
      </c>
      <c r="K135" s="232" t="e">
        <f t="shared" si="29"/>
        <v>#DIV/0!</v>
      </c>
    </row>
    <row r="136" spans="1:15" ht="20.399999999999999" customHeight="1">
      <c r="A136" s="246">
        <v>3239</v>
      </c>
      <c r="B136" s="302"/>
      <c r="C136" s="303"/>
      <c r="D136" s="70" t="s">
        <v>118</v>
      </c>
      <c r="E136" s="99"/>
      <c r="F136" s="98"/>
      <c r="G136" s="98"/>
      <c r="H136" s="98"/>
      <c r="I136" s="98"/>
      <c r="J136" s="231" t="e">
        <f t="shared" si="26"/>
        <v>#DIV/0!</v>
      </c>
      <c r="K136" s="232" t="e">
        <f t="shared" si="29"/>
        <v>#DIV/0!</v>
      </c>
    </row>
    <row r="137" spans="1:15" ht="26.4" customHeight="1">
      <c r="A137" s="265">
        <v>324</v>
      </c>
      <c r="B137" s="293"/>
      <c r="C137" s="294"/>
      <c r="D137" s="144" t="s">
        <v>150</v>
      </c>
      <c r="E137" s="84">
        <f>SUM(E140)</f>
        <v>0</v>
      </c>
      <c r="F137" s="242"/>
      <c r="G137" s="242"/>
      <c r="H137" s="242"/>
      <c r="I137" s="242">
        <f t="shared" ref="I137" si="46">SUM(I140)</f>
        <v>0</v>
      </c>
      <c r="J137" s="231" t="e">
        <f t="shared" si="26"/>
        <v>#DIV/0!</v>
      </c>
      <c r="K137" s="232" t="e">
        <f t="shared" si="29"/>
        <v>#DIV/0!</v>
      </c>
    </row>
    <row r="138" spans="1:15" ht="26.4" customHeight="1">
      <c r="A138" s="265">
        <v>329</v>
      </c>
      <c r="B138" s="293"/>
      <c r="C138" s="294"/>
      <c r="D138" s="144" t="s">
        <v>256</v>
      </c>
      <c r="E138" s="84"/>
      <c r="F138" s="242">
        <f>SUM(F139+F140)</f>
        <v>1138</v>
      </c>
      <c r="G138" s="242">
        <f t="shared" ref="G138" si="47">SUM(G140)</f>
        <v>0</v>
      </c>
      <c r="H138" s="242">
        <f>SUM(H139+H140)</f>
        <v>3000</v>
      </c>
      <c r="I138" s="242">
        <f>SUM(I139+I140)</f>
        <v>1260</v>
      </c>
      <c r="J138" s="231">
        <f t="shared" ref="J138:J202" si="48">SUM(I138/F138*100)</f>
        <v>110.72056239015818</v>
      </c>
      <c r="K138" s="232">
        <f t="shared" si="29"/>
        <v>110.72056239015818</v>
      </c>
    </row>
    <row r="139" spans="1:15" ht="26.4" customHeight="1">
      <c r="A139" s="246">
        <v>3295</v>
      </c>
      <c r="B139" s="302"/>
      <c r="C139" s="303"/>
      <c r="D139" s="70" t="s">
        <v>124</v>
      </c>
      <c r="E139" s="99"/>
      <c r="F139" s="98">
        <v>1138</v>
      </c>
      <c r="G139" s="98"/>
      <c r="H139" s="98">
        <v>3000</v>
      </c>
      <c r="I139" s="98">
        <v>1260</v>
      </c>
      <c r="J139" s="231">
        <f t="shared" si="48"/>
        <v>110.72056239015818</v>
      </c>
      <c r="K139" s="232"/>
    </row>
    <row r="140" spans="1:15" ht="30.75" customHeight="1">
      <c r="A140" s="246">
        <v>3299</v>
      </c>
      <c r="B140" s="302"/>
      <c r="C140" s="303"/>
      <c r="D140" s="70" t="s">
        <v>119</v>
      </c>
      <c r="E140" s="99"/>
      <c r="F140" s="98"/>
      <c r="G140" s="98"/>
      <c r="H140" s="98"/>
      <c r="I140" s="98"/>
      <c r="J140" s="231" t="e">
        <f t="shared" si="48"/>
        <v>#DIV/0!</v>
      </c>
      <c r="K140" s="232" t="e">
        <f t="shared" si="29"/>
        <v>#DIV/0!</v>
      </c>
    </row>
    <row r="141" spans="1:15" ht="30.75" customHeight="1">
      <c r="A141" s="463">
        <v>34</v>
      </c>
      <c r="B141" s="463"/>
      <c r="C141" s="464"/>
      <c r="D141" s="241" t="s">
        <v>191</v>
      </c>
      <c r="E141" s="99"/>
      <c r="F141" s="309">
        <f>SUM(F142)</f>
        <v>0</v>
      </c>
      <c r="G141" s="309">
        <f t="shared" ref="G141:I142" si="49">SUM(G142)</f>
        <v>0</v>
      </c>
      <c r="H141" s="309">
        <f t="shared" si="49"/>
        <v>0</v>
      </c>
      <c r="I141" s="309">
        <f t="shared" si="49"/>
        <v>0</v>
      </c>
      <c r="J141" s="231" t="e">
        <f t="shared" si="48"/>
        <v>#DIV/0!</v>
      </c>
      <c r="K141" s="232"/>
    </row>
    <row r="142" spans="1:15" ht="30.75" customHeight="1">
      <c r="A142" s="310">
        <v>343</v>
      </c>
      <c r="B142" s="272"/>
      <c r="C142" s="273"/>
      <c r="D142" s="245" t="s">
        <v>144</v>
      </c>
      <c r="E142" s="99"/>
      <c r="F142" s="98">
        <f>SUM(F143)</f>
        <v>0</v>
      </c>
      <c r="G142" s="98">
        <f t="shared" si="49"/>
        <v>0</v>
      </c>
      <c r="H142" s="98">
        <f t="shared" si="49"/>
        <v>0</v>
      </c>
      <c r="I142" s="98">
        <f t="shared" si="49"/>
        <v>0</v>
      </c>
      <c r="J142" s="231" t="e">
        <f t="shared" si="48"/>
        <v>#DIV/0!</v>
      </c>
      <c r="K142" s="232"/>
    </row>
    <row r="143" spans="1:15" ht="30.75" customHeight="1">
      <c r="A143" s="310">
        <v>3431</v>
      </c>
      <c r="B143" s="272"/>
      <c r="C143" s="273"/>
      <c r="D143" s="248" t="s">
        <v>126</v>
      </c>
      <c r="E143" s="99"/>
      <c r="F143" s="98"/>
      <c r="G143" s="98"/>
      <c r="H143" s="98"/>
      <c r="I143" s="98"/>
      <c r="J143" s="231" t="e">
        <f t="shared" si="48"/>
        <v>#DIV/0!</v>
      </c>
      <c r="K143" s="232"/>
    </row>
    <row r="144" spans="1:15" ht="39" customHeight="1">
      <c r="A144" s="311">
        <v>37</v>
      </c>
      <c r="B144" s="312"/>
      <c r="C144" s="313"/>
      <c r="D144" s="238" t="s">
        <v>43</v>
      </c>
      <c r="E144" s="239">
        <f>SUM(E145)</f>
        <v>0</v>
      </c>
      <c r="F144" s="240">
        <f t="shared" ref="F144:I145" si="50">SUM(F145)</f>
        <v>0</v>
      </c>
      <c r="G144" s="240">
        <f t="shared" si="50"/>
        <v>0</v>
      </c>
      <c r="H144" s="240">
        <f t="shared" si="50"/>
        <v>0</v>
      </c>
      <c r="I144" s="240">
        <f t="shared" si="50"/>
        <v>0</v>
      </c>
      <c r="J144" s="231" t="e">
        <f t="shared" si="48"/>
        <v>#DIV/0!</v>
      </c>
      <c r="K144" s="232" t="e">
        <f t="shared" si="29"/>
        <v>#DIV/0!</v>
      </c>
      <c r="O144" s="30"/>
    </row>
    <row r="145" spans="1:11" ht="26.4">
      <c r="A145" s="265">
        <v>372</v>
      </c>
      <c r="B145" s="293"/>
      <c r="C145" s="294"/>
      <c r="D145" s="241" t="s">
        <v>197</v>
      </c>
      <c r="E145" s="84">
        <f>SUM(E146)</f>
        <v>0</v>
      </c>
      <c r="F145" s="242">
        <f t="shared" si="50"/>
        <v>0</v>
      </c>
      <c r="G145" s="242">
        <f t="shared" si="50"/>
        <v>0</v>
      </c>
      <c r="H145" s="242">
        <f t="shared" si="50"/>
        <v>0</v>
      </c>
      <c r="I145" s="242">
        <f t="shared" si="50"/>
        <v>0</v>
      </c>
      <c r="J145" s="231" t="e">
        <f t="shared" si="48"/>
        <v>#DIV/0!</v>
      </c>
      <c r="K145" s="232" t="e">
        <f t="shared" ref="K145:K219" si="51">I145/F145*100</f>
        <v>#DIV/0!</v>
      </c>
    </row>
    <row r="146" spans="1:11" ht="26.4">
      <c r="A146" s="314">
        <v>3722</v>
      </c>
      <c r="B146" s="299"/>
      <c r="C146" s="300"/>
      <c r="D146" s="248" t="s">
        <v>145</v>
      </c>
      <c r="E146" s="99"/>
      <c r="F146" s="98">
        <v>0</v>
      </c>
      <c r="G146" s="98"/>
      <c r="H146" s="98"/>
      <c r="I146" s="98"/>
      <c r="J146" s="231" t="e">
        <f t="shared" si="48"/>
        <v>#DIV/0!</v>
      </c>
      <c r="K146" s="232" t="e">
        <f t="shared" si="51"/>
        <v>#DIV/0!</v>
      </c>
    </row>
    <row r="147" spans="1:11" ht="26.4">
      <c r="A147" s="441">
        <v>4</v>
      </c>
      <c r="B147" s="442"/>
      <c r="C147" s="443"/>
      <c r="D147" s="315" t="s">
        <v>8</v>
      </c>
      <c r="E147" s="239">
        <f>SUM(E148+E151)</f>
        <v>0</v>
      </c>
      <c r="F147" s="240">
        <f t="shared" ref="F147:I147" si="52">SUM(F148+F151)</f>
        <v>0</v>
      </c>
      <c r="G147" s="240">
        <f t="shared" si="52"/>
        <v>0</v>
      </c>
      <c r="H147" s="240">
        <f t="shared" si="52"/>
        <v>0</v>
      </c>
      <c r="I147" s="240">
        <f t="shared" si="52"/>
        <v>0</v>
      </c>
      <c r="J147" s="231" t="e">
        <f t="shared" si="48"/>
        <v>#DIV/0!</v>
      </c>
      <c r="K147" s="232" t="e">
        <f t="shared" si="51"/>
        <v>#DIV/0!</v>
      </c>
    </row>
    <row r="148" spans="1:11" ht="26.4">
      <c r="A148" s="435">
        <v>42</v>
      </c>
      <c r="B148" s="436"/>
      <c r="C148" s="437"/>
      <c r="D148" s="316" t="s">
        <v>20</v>
      </c>
      <c r="E148" s="84">
        <f>SUM(E149+E151)</f>
        <v>0</v>
      </c>
      <c r="F148" s="242">
        <f t="shared" ref="F148:I148" si="53">SUM(F149+F151)</f>
        <v>0</v>
      </c>
      <c r="G148" s="242"/>
      <c r="H148" s="242">
        <f t="shared" si="53"/>
        <v>0</v>
      </c>
      <c r="I148" s="242">
        <f t="shared" si="53"/>
        <v>0</v>
      </c>
      <c r="J148" s="231" t="e">
        <f t="shared" si="48"/>
        <v>#DIV/0!</v>
      </c>
      <c r="K148" s="232" t="e">
        <f t="shared" si="51"/>
        <v>#DIV/0!</v>
      </c>
    </row>
    <row r="149" spans="1:11">
      <c r="A149" s="295">
        <v>422</v>
      </c>
      <c r="B149" s="296"/>
      <c r="C149" s="297"/>
      <c r="D149" s="121" t="s">
        <v>198</v>
      </c>
      <c r="E149" s="90">
        <f>SUM(E150)</f>
        <v>0</v>
      </c>
      <c r="F149" s="92">
        <f t="shared" ref="F149:I149" si="54">SUM(F150)</f>
        <v>0</v>
      </c>
      <c r="G149" s="92"/>
      <c r="H149" s="92">
        <f t="shared" si="54"/>
        <v>0</v>
      </c>
      <c r="I149" s="92">
        <f t="shared" si="54"/>
        <v>0</v>
      </c>
      <c r="J149" s="231" t="e">
        <f t="shared" si="48"/>
        <v>#DIV/0!</v>
      </c>
      <c r="K149" s="232" t="e">
        <f t="shared" si="51"/>
        <v>#DIV/0!</v>
      </c>
    </row>
    <row r="150" spans="1:11">
      <c r="A150" s="298">
        <v>4221</v>
      </c>
      <c r="B150" s="299"/>
      <c r="C150" s="300"/>
      <c r="D150" s="123" t="s">
        <v>149</v>
      </c>
      <c r="E150" s="99"/>
      <c r="F150" s="98"/>
      <c r="G150" s="98"/>
      <c r="H150" s="98"/>
      <c r="I150" s="98"/>
      <c r="J150" s="231" t="e">
        <f t="shared" si="48"/>
        <v>#DIV/0!</v>
      </c>
      <c r="K150" s="232" t="e">
        <f t="shared" si="51"/>
        <v>#DIV/0!</v>
      </c>
    </row>
    <row r="151" spans="1:11" ht="26.4">
      <c r="A151" s="295">
        <v>424</v>
      </c>
      <c r="B151" s="296"/>
      <c r="C151" s="297"/>
      <c r="D151" s="121" t="s">
        <v>137</v>
      </c>
      <c r="E151" s="90">
        <f>SUM(E152)</f>
        <v>0</v>
      </c>
      <c r="F151" s="92">
        <f t="shared" ref="F151:I151" si="55">SUM(F152)</f>
        <v>0</v>
      </c>
      <c r="G151" s="92"/>
      <c r="H151" s="92">
        <f t="shared" si="55"/>
        <v>0</v>
      </c>
      <c r="I151" s="92">
        <f t="shared" si="55"/>
        <v>0</v>
      </c>
      <c r="J151" s="231" t="e">
        <f t="shared" si="48"/>
        <v>#DIV/0!</v>
      </c>
      <c r="K151" s="232" t="e">
        <f t="shared" si="51"/>
        <v>#DIV/0!</v>
      </c>
    </row>
    <row r="152" spans="1:11">
      <c r="A152" s="298">
        <v>4241</v>
      </c>
      <c r="B152" s="299"/>
      <c r="C152" s="300"/>
      <c r="D152" s="123" t="s">
        <v>138</v>
      </c>
      <c r="E152" s="99"/>
      <c r="F152" s="98"/>
      <c r="G152" s="98"/>
      <c r="H152" s="98"/>
      <c r="I152" s="98"/>
      <c r="J152" s="231" t="e">
        <f t="shared" si="48"/>
        <v>#DIV/0!</v>
      </c>
      <c r="K152" s="232" t="e">
        <f t="shared" si="51"/>
        <v>#DIV/0!</v>
      </c>
    </row>
    <row r="153" spans="1:11" ht="26.4" customHeight="1">
      <c r="A153" s="465" t="s">
        <v>278</v>
      </c>
      <c r="B153" s="466"/>
      <c r="C153" s="467"/>
      <c r="D153" s="267" t="s">
        <v>200</v>
      </c>
      <c r="E153" s="236">
        <f>SUM(E154+E165)</f>
        <v>0</v>
      </c>
      <c r="F153" s="301">
        <f t="shared" ref="F153:I153" si="56">SUM(F154+F165)</f>
        <v>0</v>
      </c>
      <c r="G153" s="301"/>
      <c r="H153" s="301">
        <f t="shared" si="56"/>
        <v>6000</v>
      </c>
      <c r="I153" s="301">
        <f t="shared" si="56"/>
        <v>0</v>
      </c>
      <c r="J153" s="231" t="e">
        <f t="shared" si="48"/>
        <v>#DIV/0!</v>
      </c>
      <c r="K153" s="232" t="e">
        <f t="shared" si="51"/>
        <v>#DIV/0!</v>
      </c>
    </row>
    <row r="154" spans="1:11">
      <c r="A154" s="317">
        <v>3</v>
      </c>
      <c r="B154" s="263"/>
      <c r="C154" s="264"/>
      <c r="D154" s="264" t="s">
        <v>6</v>
      </c>
      <c r="E154" s="239">
        <f>SUM(E155)</f>
        <v>0</v>
      </c>
      <c r="F154" s="240">
        <f t="shared" ref="F154:I154" si="57">SUM(F155)</f>
        <v>0</v>
      </c>
      <c r="G154" s="240"/>
      <c r="H154" s="240">
        <f t="shared" si="57"/>
        <v>0</v>
      </c>
      <c r="I154" s="240">
        <f t="shared" si="57"/>
        <v>0</v>
      </c>
      <c r="J154" s="231" t="e">
        <f t="shared" si="48"/>
        <v>#DIV/0!</v>
      </c>
      <c r="K154" s="232" t="e">
        <f t="shared" si="51"/>
        <v>#DIV/0!</v>
      </c>
    </row>
    <row r="155" spans="1:11">
      <c r="A155" s="462">
        <v>32</v>
      </c>
      <c r="B155" s="463"/>
      <c r="C155" s="464"/>
      <c r="D155" s="241" t="s">
        <v>13</v>
      </c>
      <c r="E155" s="84">
        <f>SUM(E156+E160+E163)</f>
        <v>0</v>
      </c>
      <c r="F155" s="242">
        <f t="shared" ref="F155:I155" si="58">SUM(F156+F160+F163)</f>
        <v>0</v>
      </c>
      <c r="G155" s="242"/>
      <c r="H155" s="242">
        <f t="shared" si="58"/>
        <v>0</v>
      </c>
      <c r="I155" s="242">
        <f t="shared" si="58"/>
        <v>0</v>
      </c>
      <c r="J155" s="231" t="e">
        <f t="shared" si="48"/>
        <v>#DIV/0!</v>
      </c>
      <c r="K155" s="232" t="e">
        <f t="shared" si="51"/>
        <v>#DIV/0!</v>
      </c>
    </row>
    <row r="156" spans="1:11">
      <c r="A156" s="243">
        <v>321</v>
      </c>
      <c r="B156" s="244"/>
      <c r="C156" s="245"/>
      <c r="D156" s="245" t="s">
        <v>98</v>
      </c>
      <c r="E156" s="90">
        <f>SUM(E157:E159)</f>
        <v>0</v>
      </c>
      <c r="F156" s="92">
        <f t="shared" ref="F156:I156" si="59">SUM(F157:F159)</f>
        <v>0</v>
      </c>
      <c r="G156" s="92"/>
      <c r="H156" s="92">
        <f t="shared" si="59"/>
        <v>0</v>
      </c>
      <c r="I156" s="92">
        <f t="shared" si="59"/>
        <v>0</v>
      </c>
      <c r="J156" s="231" t="e">
        <f t="shared" si="48"/>
        <v>#DIV/0!</v>
      </c>
      <c r="K156" s="232" t="e">
        <f t="shared" si="51"/>
        <v>#DIV/0!</v>
      </c>
    </row>
    <row r="157" spans="1:11">
      <c r="A157" s="246">
        <v>3211</v>
      </c>
      <c r="B157" s="247"/>
      <c r="C157" s="248"/>
      <c r="D157" s="248" t="s">
        <v>99</v>
      </c>
      <c r="E157" s="99"/>
      <c r="F157" s="98"/>
      <c r="G157" s="98"/>
      <c r="H157" s="98"/>
      <c r="I157" s="98"/>
      <c r="J157" s="231" t="e">
        <f t="shared" si="48"/>
        <v>#DIV/0!</v>
      </c>
      <c r="K157" s="232" t="e">
        <f t="shared" si="51"/>
        <v>#DIV/0!</v>
      </c>
    </row>
    <row r="158" spans="1:11" ht="26.4">
      <c r="A158" s="246">
        <v>3212</v>
      </c>
      <c r="B158" s="247"/>
      <c r="C158" s="248"/>
      <c r="D158" s="248" t="s">
        <v>173</v>
      </c>
      <c r="E158" s="99"/>
      <c r="F158" s="98"/>
      <c r="G158" s="98"/>
      <c r="H158" s="98"/>
      <c r="I158" s="98"/>
      <c r="J158" s="231" t="e">
        <f t="shared" si="48"/>
        <v>#DIV/0!</v>
      </c>
      <c r="K158" s="232" t="e">
        <f t="shared" si="51"/>
        <v>#DIV/0!</v>
      </c>
    </row>
    <row r="159" spans="1:11" ht="26.4">
      <c r="A159" s="246">
        <v>3213</v>
      </c>
      <c r="B159" s="302"/>
      <c r="C159" s="303"/>
      <c r="D159" s="70" t="s">
        <v>196</v>
      </c>
      <c r="E159" s="99"/>
      <c r="F159" s="98"/>
      <c r="G159" s="98"/>
      <c r="H159" s="98"/>
      <c r="I159" s="98"/>
      <c r="J159" s="231" t="e">
        <f t="shared" si="48"/>
        <v>#DIV/0!</v>
      </c>
      <c r="K159" s="232" t="e">
        <f t="shared" si="51"/>
        <v>#DIV/0!</v>
      </c>
    </row>
    <row r="160" spans="1:11">
      <c r="A160" s="243">
        <v>322</v>
      </c>
      <c r="B160" s="304"/>
      <c r="C160" s="305"/>
      <c r="D160" s="306" t="s">
        <v>102</v>
      </c>
      <c r="E160" s="307">
        <f>SUM(E161+E162)</f>
        <v>0</v>
      </c>
      <c r="F160" s="308">
        <f t="shared" ref="F160:I160" si="60">SUM(F161+F162)</f>
        <v>0</v>
      </c>
      <c r="G160" s="308"/>
      <c r="H160" s="308">
        <f t="shared" si="60"/>
        <v>0</v>
      </c>
      <c r="I160" s="308">
        <f t="shared" si="60"/>
        <v>0</v>
      </c>
      <c r="J160" s="231" t="e">
        <f t="shared" si="48"/>
        <v>#DIV/0!</v>
      </c>
      <c r="K160" s="232" t="e">
        <f t="shared" si="51"/>
        <v>#DIV/0!</v>
      </c>
    </row>
    <row r="161" spans="1:11" ht="23.4" customHeight="1">
      <c r="A161" s="246">
        <v>3221</v>
      </c>
      <c r="B161" s="302"/>
      <c r="C161" s="303"/>
      <c r="D161" s="70" t="s">
        <v>184</v>
      </c>
      <c r="E161" s="99"/>
      <c r="F161" s="98"/>
      <c r="G161" s="98"/>
      <c r="H161" s="98"/>
      <c r="I161" s="98"/>
      <c r="J161" s="231" t="e">
        <f t="shared" si="48"/>
        <v>#DIV/0!</v>
      </c>
      <c r="K161" s="232" t="e">
        <f t="shared" si="51"/>
        <v>#DIV/0!</v>
      </c>
    </row>
    <row r="162" spans="1:11">
      <c r="A162" s="246">
        <v>3222</v>
      </c>
      <c r="B162" s="302"/>
      <c r="C162" s="303"/>
      <c r="D162" s="70" t="s">
        <v>104</v>
      </c>
      <c r="E162" s="99"/>
      <c r="F162" s="98"/>
      <c r="G162" s="98"/>
      <c r="H162" s="98"/>
      <c r="I162" s="98"/>
      <c r="J162" s="231" t="e">
        <f t="shared" si="48"/>
        <v>#DIV/0!</v>
      </c>
      <c r="K162" s="232" t="e">
        <f t="shared" si="51"/>
        <v>#DIV/0!</v>
      </c>
    </row>
    <row r="163" spans="1:11">
      <c r="A163" s="243">
        <v>323</v>
      </c>
      <c r="B163" s="275"/>
      <c r="C163" s="276"/>
      <c r="D163" s="137" t="s">
        <v>109</v>
      </c>
      <c r="E163" s="90">
        <f>SUM(E164)</f>
        <v>0</v>
      </c>
      <c r="F163" s="92">
        <f t="shared" ref="F163:I163" si="61">SUM(F164)</f>
        <v>0</v>
      </c>
      <c r="G163" s="92"/>
      <c r="H163" s="92">
        <f t="shared" si="61"/>
        <v>0</v>
      </c>
      <c r="I163" s="92">
        <f t="shared" si="61"/>
        <v>0</v>
      </c>
      <c r="J163" s="231" t="e">
        <f t="shared" si="48"/>
        <v>#DIV/0!</v>
      </c>
      <c r="K163" s="232" t="e">
        <f t="shared" si="51"/>
        <v>#DIV/0!</v>
      </c>
    </row>
    <row r="164" spans="1:11" ht="16.95" customHeight="1">
      <c r="A164" s="246">
        <v>3239</v>
      </c>
      <c r="B164" s="302"/>
      <c r="C164" s="303"/>
      <c r="D164" s="70" t="s">
        <v>118</v>
      </c>
      <c r="E164" s="99"/>
      <c r="F164" s="98"/>
      <c r="G164" s="98"/>
      <c r="H164" s="98"/>
      <c r="I164" s="98"/>
      <c r="J164" s="231" t="e">
        <f t="shared" si="48"/>
        <v>#DIV/0!</v>
      </c>
      <c r="K164" s="232" t="e">
        <f t="shared" si="51"/>
        <v>#DIV/0!</v>
      </c>
    </row>
    <row r="165" spans="1:11" ht="24.6" customHeight="1">
      <c r="A165" s="441">
        <v>4</v>
      </c>
      <c r="B165" s="442"/>
      <c r="C165" s="443"/>
      <c r="D165" s="315" t="s">
        <v>8</v>
      </c>
      <c r="E165" s="239">
        <f>SUM(E166+E169)</f>
        <v>0</v>
      </c>
      <c r="F165" s="240">
        <f t="shared" ref="F165:I165" si="62">SUM(F166+F169)</f>
        <v>0</v>
      </c>
      <c r="G165" s="240"/>
      <c r="H165" s="240">
        <f t="shared" si="62"/>
        <v>6000</v>
      </c>
      <c r="I165" s="240">
        <f t="shared" si="62"/>
        <v>0</v>
      </c>
      <c r="J165" s="231" t="e">
        <f t="shared" si="48"/>
        <v>#DIV/0!</v>
      </c>
      <c r="K165" s="232" t="e">
        <f t="shared" si="51"/>
        <v>#DIV/0!</v>
      </c>
    </row>
    <row r="166" spans="1:11" ht="25.95" customHeight="1">
      <c r="A166" s="435">
        <v>42</v>
      </c>
      <c r="B166" s="436"/>
      <c r="C166" s="437"/>
      <c r="D166" s="316" t="s">
        <v>20</v>
      </c>
      <c r="E166" s="84">
        <f>SUM(E167+E169)</f>
        <v>0</v>
      </c>
      <c r="F166" s="242">
        <f t="shared" ref="F166:I166" si="63">SUM(F167+F169)</f>
        <v>0</v>
      </c>
      <c r="G166" s="242"/>
      <c r="H166" s="242">
        <f t="shared" si="63"/>
        <v>6000</v>
      </c>
      <c r="I166" s="242">
        <f t="shared" si="63"/>
        <v>0</v>
      </c>
      <c r="J166" s="231" t="e">
        <f t="shared" si="48"/>
        <v>#DIV/0!</v>
      </c>
      <c r="K166" s="232" t="e">
        <f t="shared" si="51"/>
        <v>#DIV/0!</v>
      </c>
    </row>
    <row r="167" spans="1:11" ht="16.95" customHeight="1">
      <c r="A167" s="295">
        <v>422</v>
      </c>
      <c r="B167" s="296"/>
      <c r="C167" s="297"/>
      <c r="D167" s="121" t="s">
        <v>198</v>
      </c>
      <c r="E167" s="90">
        <f>SUM(E168)</f>
        <v>0</v>
      </c>
      <c r="F167" s="92">
        <f t="shared" ref="F167:I167" si="64">SUM(F168)</f>
        <v>0</v>
      </c>
      <c r="G167" s="92"/>
      <c r="H167" s="92">
        <v>6000</v>
      </c>
      <c r="I167" s="92">
        <f t="shared" si="64"/>
        <v>0</v>
      </c>
      <c r="J167" s="231" t="e">
        <f t="shared" si="48"/>
        <v>#DIV/0!</v>
      </c>
      <c r="K167" s="232" t="e">
        <f t="shared" si="51"/>
        <v>#DIV/0!</v>
      </c>
    </row>
    <row r="168" spans="1:11" ht="16.95" customHeight="1">
      <c r="A168" s="298">
        <v>4221</v>
      </c>
      <c r="B168" s="299"/>
      <c r="C168" s="300"/>
      <c r="D168" s="123" t="s">
        <v>149</v>
      </c>
      <c r="E168" s="99"/>
      <c r="F168" s="98"/>
      <c r="G168" s="98"/>
      <c r="H168" s="98"/>
      <c r="I168" s="98"/>
      <c r="J168" s="231" t="e">
        <f t="shared" si="48"/>
        <v>#DIV/0!</v>
      </c>
      <c r="K168" s="232" t="e">
        <f t="shared" si="51"/>
        <v>#DIV/0!</v>
      </c>
    </row>
    <row r="169" spans="1:11" ht="26.4" customHeight="1">
      <c r="A169" s="295">
        <v>424</v>
      </c>
      <c r="B169" s="296"/>
      <c r="C169" s="297"/>
      <c r="D169" s="121" t="s">
        <v>137</v>
      </c>
      <c r="E169" s="90">
        <f>SUM(E170)</f>
        <v>0</v>
      </c>
      <c r="F169" s="92">
        <f t="shared" ref="F169:I169" si="65">SUM(F170)</f>
        <v>0</v>
      </c>
      <c r="G169" s="92"/>
      <c r="H169" s="92">
        <f t="shared" si="65"/>
        <v>0</v>
      </c>
      <c r="I169" s="92">
        <f t="shared" si="65"/>
        <v>0</v>
      </c>
      <c r="J169" s="231" t="e">
        <f t="shared" si="48"/>
        <v>#DIV/0!</v>
      </c>
      <c r="K169" s="232" t="e">
        <f t="shared" si="51"/>
        <v>#DIV/0!</v>
      </c>
    </row>
    <row r="170" spans="1:11" ht="16.95" customHeight="1">
      <c r="A170" s="298">
        <v>4241</v>
      </c>
      <c r="B170" s="299"/>
      <c r="C170" s="300"/>
      <c r="D170" s="123" t="s">
        <v>138</v>
      </c>
      <c r="E170" s="99"/>
      <c r="F170" s="98"/>
      <c r="G170" s="98"/>
      <c r="H170" s="98"/>
      <c r="I170" s="98"/>
      <c r="J170" s="231" t="e">
        <f t="shared" si="48"/>
        <v>#DIV/0!</v>
      </c>
      <c r="K170" s="232" t="e">
        <f t="shared" si="51"/>
        <v>#DIV/0!</v>
      </c>
    </row>
    <row r="171" spans="1:11" ht="26.4" customHeight="1">
      <c r="A171" s="444" t="s">
        <v>201</v>
      </c>
      <c r="B171" s="445"/>
      <c r="C171" s="446"/>
      <c r="D171" s="140" t="s">
        <v>202</v>
      </c>
      <c r="E171" s="234">
        <f t="shared" ref="E171:I175" si="66">SUM(E172)</f>
        <v>0</v>
      </c>
      <c r="F171" s="56">
        <f t="shared" si="66"/>
        <v>0</v>
      </c>
      <c r="G171" s="56"/>
      <c r="H171" s="56">
        <f t="shared" si="66"/>
        <v>8300</v>
      </c>
      <c r="I171" s="56">
        <f t="shared" si="66"/>
        <v>5650</v>
      </c>
      <c r="J171" s="231" t="e">
        <f t="shared" si="48"/>
        <v>#DIV/0!</v>
      </c>
      <c r="K171" s="232" t="e">
        <f t="shared" si="51"/>
        <v>#DIV/0!</v>
      </c>
    </row>
    <row r="172" spans="1:11" ht="14.4" customHeight="1">
      <c r="A172" s="438" t="s">
        <v>192</v>
      </c>
      <c r="B172" s="439"/>
      <c r="C172" s="440"/>
      <c r="D172" s="267" t="s">
        <v>193</v>
      </c>
      <c r="E172" s="236">
        <f t="shared" si="66"/>
        <v>0</v>
      </c>
      <c r="F172" s="301">
        <f t="shared" si="66"/>
        <v>0</v>
      </c>
      <c r="G172" s="301"/>
      <c r="H172" s="301">
        <f t="shared" si="66"/>
        <v>8300</v>
      </c>
      <c r="I172" s="301">
        <f t="shared" si="66"/>
        <v>5650</v>
      </c>
      <c r="J172" s="231" t="e">
        <f t="shared" si="48"/>
        <v>#DIV/0!</v>
      </c>
      <c r="K172" s="232" t="e">
        <f t="shared" si="51"/>
        <v>#DIV/0!</v>
      </c>
    </row>
    <row r="173" spans="1:11">
      <c r="A173" s="441">
        <v>3</v>
      </c>
      <c r="B173" s="442"/>
      <c r="C173" s="443"/>
      <c r="D173" s="238" t="s">
        <v>6</v>
      </c>
      <c r="E173" s="239">
        <f>SUM(E174)</f>
        <v>0</v>
      </c>
      <c r="F173" s="240">
        <f t="shared" si="66"/>
        <v>0</v>
      </c>
      <c r="G173" s="240"/>
      <c r="H173" s="240">
        <f t="shared" si="66"/>
        <v>8300</v>
      </c>
      <c r="I173" s="240">
        <f t="shared" si="66"/>
        <v>5650</v>
      </c>
      <c r="J173" s="231" t="e">
        <f t="shared" si="48"/>
        <v>#DIV/0!</v>
      </c>
      <c r="K173" s="232" t="e">
        <f t="shared" si="51"/>
        <v>#DIV/0!</v>
      </c>
    </row>
    <row r="174" spans="1:11">
      <c r="A174" s="292">
        <v>32</v>
      </c>
      <c r="B174" s="293"/>
      <c r="C174" s="294"/>
      <c r="D174" s="144" t="s">
        <v>13</v>
      </c>
      <c r="E174" s="84">
        <f>SUM(E175)</f>
        <v>0</v>
      </c>
      <c r="F174" s="242">
        <f t="shared" si="66"/>
        <v>0</v>
      </c>
      <c r="G174" s="242"/>
      <c r="H174" s="242">
        <f t="shared" si="66"/>
        <v>8300</v>
      </c>
      <c r="I174" s="242">
        <f t="shared" si="66"/>
        <v>5650</v>
      </c>
      <c r="J174" s="231" t="e">
        <f t="shared" si="48"/>
        <v>#DIV/0!</v>
      </c>
      <c r="K174" s="232" t="e">
        <f t="shared" si="51"/>
        <v>#DIV/0!</v>
      </c>
    </row>
    <row r="175" spans="1:11">
      <c r="A175" s="274">
        <v>323</v>
      </c>
      <c r="B175" s="275"/>
      <c r="C175" s="276"/>
      <c r="D175" s="137" t="s">
        <v>109</v>
      </c>
      <c r="E175" s="90">
        <f>SUM(E176)</f>
        <v>0</v>
      </c>
      <c r="F175" s="92">
        <f>SUM(F176)</f>
        <v>0</v>
      </c>
      <c r="G175" s="92">
        <f t="shared" ref="G175" si="67">SUM(G176)</f>
        <v>0</v>
      </c>
      <c r="H175" s="92">
        <f t="shared" si="66"/>
        <v>8300</v>
      </c>
      <c r="I175" s="92">
        <f t="shared" si="66"/>
        <v>5650</v>
      </c>
      <c r="J175" s="231" t="e">
        <f t="shared" si="48"/>
        <v>#DIV/0!</v>
      </c>
      <c r="K175" s="232" t="e">
        <f t="shared" si="51"/>
        <v>#DIV/0!</v>
      </c>
    </row>
    <row r="176" spans="1:11" ht="27.75" customHeight="1">
      <c r="A176" s="456">
        <v>3232</v>
      </c>
      <c r="B176" s="457"/>
      <c r="C176" s="458"/>
      <c r="D176" s="70" t="s">
        <v>111</v>
      </c>
      <c r="E176" s="99">
        <v>0</v>
      </c>
      <c r="F176" s="98"/>
      <c r="G176" s="98"/>
      <c r="H176" s="98">
        <v>8300</v>
      </c>
      <c r="I176" s="98">
        <v>5650</v>
      </c>
      <c r="J176" s="231" t="e">
        <f t="shared" si="48"/>
        <v>#DIV/0!</v>
      </c>
      <c r="K176" s="232" t="e">
        <f t="shared" si="51"/>
        <v>#DIV/0!</v>
      </c>
    </row>
    <row r="177" spans="1:11" ht="26.4" customHeight="1">
      <c r="A177" s="444" t="s">
        <v>203</v>
      </c>
      <c r="B177" s="445"/>
      <c r="C177" s="446"/>
      <c r="D177" s="140" t="s">
        <v>204</v>
      </c>
      <c r="E177" s="234">
        <f t="shared" ref="E177:I178" si="68">SUM(E178)</f>
        <v>0</v>
      </c>
      <c r="F177" s="56">
        <f t="shared" si="68"/>
        <v>4700</v>
      </c>
      <c r="G177" s="56"/>
      <c r="H177" s="56">
        <f t="shared" si="68"/>
        <v>18000</v>
      </c>
      <c r="I177" s="56">
        <f t="shared" si="68"/>
        <v>0</v>
      </c>
      <c r="J177" s="231">
        <f t="shared" si="48"/>
        <v>0</v>
      </c>
      <c r="K177" s="232">
        <f t="shared" si="51"/>
        <v>0</v>
      </c>
    </row>
    <row r="178" spans="1:11" ht="14.4" customHeight="1">
      <c r="A178" s="438" t="s">
        <v>192</v>
      </c>
      <c r="B178" s="439"/>
      <c r="C178" s="440"/>
      <c r="D178" s="267" t="s">
        <v>193</v>
      </c>
      <c r="E178" s="236">
        <f t="shared" si="68"/>
        <v>0</v>
      </c>
      <c r="F178" s="301">
        <f t="shared" si="68"/>
        <v>4700</v>
      </c>
      <c r="G178" s="301"/>
      <c r="H178" s="301">
        <f t="shared" si="68"/>
        <v>18000</v>
      </c>
      <c r="I178" s="301">
        <f t="shared" si="68"/>
        <v>0</v>
      </c>
      <c r="J178" s="231">
        <f t="shared" si="48"/>
        <v>0</v>
      </c>
      <c r="K178" s="232">
        <f t="shared" si="51"/>
        <v>0</v>
      </c>
    </row>
    <row r="179" spans="1:11" ht="26.4">
      <c r="A179" s="441">
        <v>4</v>
      </c>
      <c r="B179" s="442"/>
      <c r="C179" s="443"/>
      <c r="D179" s="315" t="s">
        <v>8</v>
      </c>
      <c r="E179" s="239">
        <f>SUM(E180)</f>
        <v>0</v>
      </c>
      <c r="F179" s="240">
        <f>SUM(F180+F183)</f>
        <v>4700</v>
      </c>
      <c r="G179" s="240"/>
      <c r="H179" s="240">
        <f>SUM(H180+H183)</f>
        <v>18000</v>
      </c>
      <c r="I179" s="240">
        <f>SUM(I180)</f>
        <v>0</v>
      </c>
      <c r="J179" s="231">
        <f t="shared" si="48"/>
        <v>0</v>
      </c>
      <c r="K179" s="232">
        <f t="shared" si="51"/>
        <v>0</v>
      </c>
    </row>
    <row r="180" spans="1:11" ht="26.4">
      <c r="A180" s="456">
        <v>42</v>
      </c>
      <c r="B180" s="457"/>
      <c r="C180" s="458"/>
      <c r="D180" s="123" t="s">
        <v>257</v>
      </c>
      <c r="E180" s="99">
        <f>SUM(E181)</f>
        <v>0</v>
      </c>
      <c r="F180" s="98">
        <f>SUM(F181)</f>
        <v>4700</v>
      </c>
      <c r="G180" s="98"/>
      <c r="H180" s="98">
        <f t="shared" ref="H180:I180" si="69">SUM(H181)</f>
        <v>5000</v>
      </c>
      <c r="I180" s="98">
        <f t="shared" si="69"/>
        <v>0</v>
      </c>
      <c r="J180" s="231">
        <f t="shared" si="48"/>
        <v>0</v>
      </c>
      <c r="K180" s="232">
        <f t="shared" si="51"/>
        <v>0</v>
      </c>
    </row>
    <row r="181" spans="1:11">
      <c r="A181" s="447">
        <v>422</v>
      </c>
      <c r="B181" s="448"/>
      <c r="C181" s="449"/>
      <c r="D181" s="121" t="s">
        <v>258</v>
      </c>
      <c r="E181" s="90">
        <f>SUM(E185)</f>
        <v>0</v>
      </c>
      <c r="F181" s="92">
        <f>SUM(F182)</f>
        <v>4700</v>
      </c>
      <c r="G181" s="92"/>
      <c r="H181" s="92">
        <f>SUM(H182)</f>
        <v>5000</v>
      </c>
      <c r="I181" s="92">
        <f>SUM(I182)</f>
        <v>0</v>
      </c>
      <c r="J181" s="231">
        <f t="shared" si="48"/>
        <v>0</v>
      </c>
      <c r="K181" s="232">
        <f t="shared" si="51"/>
        <v>0</v>
      </c>
    </row>
    <row r="182" spans="1:11">
      <c r="A182" s="274">
        <v>4221</v>
      </c>
      <c r="B182" s="275"/>
      <c r="C182" s="276"/>
      <c r="D182" s="121" t="s">
        <v>149</v>
      </c>
      <c r="E182" s="90"/>
      <c r="F182" s="92">
        <v>4700</v>
      </c>
      <c r="G182" s="92"/>
      <c r="H182" s="92">
        <v>5000</v>
      </c>
      <c r="I182" s="92"/>
      <c r="J182" s="231">
        <f t="shared" si="48"/>
        <v>0</v>
      </c>
      <c r="K182" s="232"/>
    </row>
    <row r="183" spans="1:11" ht="26.4">
      <c r="A183" s="435">
        <v>45</v>
      </c>
      <c r="B183" s="436"/>
      <c r="C183" s="437"/>
      <c r="D183" s="316" t="s">
        <v>205</v>
      </c>
      <c r="E183" s="90"/>
      <c r="F183" s="92"/>
      <c r="G183" s="92"/>
      <c r="H183" s="92">
        <f>SUM(H184)</f>
        <v>13000</v>
      </c>
      <c r="I183" s="92"/>
      <c r="J183" s="231" t="e">
        <f t="shared" si="48"/>
        <v>#DIV/0!</v>
      </c>
      <c r="K183" s="232"/>
    </row>
    <row r="184" spans="1:11" ht="26.4">
      <c r="A184" s="447">
        <v>451</v>
      </c>
      <c r="B184" s="448"/>
      <c r="C184" s="449"/>
      <c r="D184" s="121" t="s">
        <v>151</v>
      </c>
      <c r="E184" s="90"/>
      <c r="F184" s="92"/>
      <c r="G184" s="92"/>
      <c r="H184" s="92">
        <f>SUM(H185)</f>
        <v>13000</v>
      </c>
      <c r="I184" s="92"/>
      <c r="J184" s="231" t="e">
        <f t="shared" si="48"/>
        <v>#DIV/0!</v>
      </c>
      <c r="K184" s="232"/>
    </row>
    <row r="185" spans="1:11" ht="26.4">
      <c r="A185" s="318">
        <v>4511</v>
      </c>
      <c r="B185" s="302"/>
      <c r="C185" s="303"/>
      <c r="D185" s="121" t="s">
        <v>151</v>
      </c>
      <c r="E185" s="99"/>
      <c r="F185" s="98"/>
      <c r="G185" s="98"/>
      <c r="H185" s="98">
        <v>13000</v>
      </c>
      <c r="I185" s="98"/>
      <c r="J185" s="231" t="e">
        <f t="shared" si="48"/>
        <v>#DIV/0!</v>
      </c>
      <c r="K185" s="232" t="e">
        <f t="shared" si="51"/>
        <v>#DIV/0!</v>
      </c>
    </row>
    <row r="186" spans="1:11" ht="37.200000000000003" customHeight="1">
      <c r="A186" s="459" t="s">
        <v>206</v>
      </c>
      <c r="B186" s="460"/>
      <c r="C186" s="461"/>
      <c r="D186" s="319" t="s">
        <v>52</v>
      </c>
      <c r="E186" s="74">
        <f>SUM(E187+E193+E202+E219+E229+E239+E286+E315+E321+E327)</f>
        <v>1327</v>
      </c>
      <c r="F186" s="76">
        <f>SUM(F187+F193+F202+F219+F229+F239+F286+F315+F321)</f>
        <v>6371.33</v>
      </c>
      <c r="G186" s="76"/>
      <c r="H186" s="76">
        <f>SUM(H187+H193+H202+H219+H229+H239+H286+H315+H321)</f>
        <v>78102</v>
      </c>
      <c r="I186" s="76">
        <f>SUM(I187+I193+I202+I213+I219+I229+I239+I286+I315+I321)</f>
        <v>13366.029999999999</v>
      </c>
      <c r="J186" s="231">
        <f t="shared" si="48"/>
        <v>209.78398544730848</v>
      </c>
      <c r="K186" s="232">
        <f t="shared" si="51"/>
        <v>209.78398544730848</v>
      </c>
    </row>
    <row r="187" spans="1:11" ht="24" customHeight="1">
      <c r="A187" s="444" t="s">
        <v>207</v>
      </c>
      <c r="B187" s="445"/>
      <c r="C187" s="446"/>
      <c r="D187" s="320" t="s">
        <v>53</v>
      </c>
      <c r="E187" s="234">
        <f t="shared" ref="E187:I190" si="70">SUM(E188)</f>
        <v>0</v>
      </c>
      <c r="F187" s="56">
        <f t="shared" si="70"/>
        <v>0</v>
      </c>
      <c r="G187" s="56"/>
      <c r="H187" s="56">
        <f t="shared" si="70"/>
        <v>10200</v>
      </c>
      <c r="I187" s="56">
        <f t="shared" si="70"/>
        <v>0</v>
      </c>
      <c r="J187" s="231" t="e">
        <f t="shared" si="48"/>
        <v>#DIV/0!</v>
      </c>
      <c r="K187" s="232" t="e">
        <f t="shared" si="51"/>
        <v>#DIV/0!</v>
      </c>
    </row>
    <row r="188" spans="1:11" ht="20.25" customHeight="1">
      <c r="A188" s="438" t="s">
        <v>169</v>
      </c>
      <c r="B188" s="439"/>
      <c r="C188" s="440"/>
      <c r="D188" s="321" t="s">
        <v>170</v>
      </c>
      <c r="E188" s="236">
        <f t="shared" si="70"/>
        <v>0</v>
      </c>
      <c r="F188" s="301">
        <f t="shared" si="70"/>
        <v>0</v>
      </c>
      <c r="G188" s="301"/>
      <c r="H188" s="301">
        <f t="shared" si="70"/>
        <v>10200</v>
      </c>
      <c r="I188" s="301">
        <f t="shared" si="70"/>
        <v>0</v>
      </c>
      <c r="J188" s="231" t="e">
        <f t="shared" si="48"/>
        <v>#DIV/0!</v>
      </c>
      <c r="K188" s="232" t="e">
        <f t="shared" si="51"/>
        <v>#DIV/0!</v>
      </c>
    </row>
    <row r="189" spans="1:11" ht="14.4" customHeight="1">
      <c r="A189" s="322">
        <v>3</v>
      </c>
      <c r="B189" s="323"/>
      <c r="C189" s="324"/>
      <c r="D189" s="325" t="s">
        <v>6</v>
      </c>
      <c r="E189" s="239">
        <f t="shared" si="70"/>
        <v>0</v>
      </c>
      <c r="F189" s="240">
        <f t="shared" si="70"/>
        <v>0</v>
      </c>
      <c r="G189" s="240"/>
      <c r="H189" s="240">
        <f t="shared" si="70"/>
        <v>10200</v>
      </c>
      <c r="I189" s="240">
        <f t="shared" si="70"/>
        <v>0</v>
      </c>
      <c r="J189" s="231" t="e">
        <f t="shared" si="48"/>
        <v>#DIV/0!</v>
      </c>
      <c r="K189" s="232" t="e">
        <f t="shared" si="51"/>
        <v>#DIV/0!</v>
      </c>
    </row>
    <row r="190" spans="1:11" ht="39.6">
      <c r="A190" s="435">
        <v>37</v>
      </c>
      <c r="B190" s="436"/>
      <c r="C190" s="437"/>
      <c r="D190" s="326" t="s">
        <v>43</v>
      </c>
      <c r="E190" s="84">
        <f>SUM(E191)</f>
        <v>0</v>
      </c>
      <c r="F190" s="242">
        <f t="shared" si="70"/>
        <v>0</v>
      </c>
      <c r="G190" s="242"/>
      <c r="H190" s="242">
        <f t="shared" si="70"/>
        <v>10200</v>
      </c>
      <c r="I190" s="242">
        <f t="shared" si="70"/>
        <v>0</v>
      </c>
      <c r="J190" s="231" t="e">
        <f t="shared" si="48"/>
        <v>#DIV/0!</v>
      </c>
      <c r="K190" s="232" t="e">
        <f t="shared" si="51"/>
        <v>#DIV/0!</v>
      </c>
    </row>
    <row r="191" spans="1:11" ht="26.4">
      <c r="A191" s="295">
        <v>372</v>
      </c>
      <c r="B191" s="296"/>
      <c r="C191" s="297"/>
      <c r="D191" s="245" t="s">
        <v>197</v>
      </c>
      <c r="E191" s="90">
        <f>SUM(E192)</f>
        <v>0</v>
      </c>
      <c r="F191" s="92">
        <f>SUM(F192)</f>
        <v>0</v>
      </c>
      <c r="G191" s="92"/>
      <c r="H191" s="92">
        <f>SUM(H192)</f>
        <v>10200</v>
      </c>
      <c r="I191" s="92">
        <f>SUM(I192)</f>
        <v>0</v>
      </c>
      <c r="J191" s="231" t="e">
        <f t="shared" si="48"/>
        <v>#DIV/0!</v>
      </c>
      <c r="K191" s="232" t="e">
        <f t="shared" si="51"/>
        <v>#DIV/0!</v>
      </c>
    </row>
    <row r="192" spans="1:11" ht="26.4">
      <c r="A192" s="298">
        <v>3722</v>
      </c>
      <c r="B192" s="299"/>
      <c r="C192" s="300"/>
      <c r="D192" s="248" t="s">
        <v>208</v>
      </c>
      <c r="E192" s="99"/>
      <c r="F192" s="98"/>
      <c r="G192" s="98"/>
      <c r="H192" s="98">
        <v>10200</v>
      </c>
      <c r="I192" s="98"/>
      <c r="J192" s="231" t="e">
        <f t="shared" si="48"/>
        <v>#DIV/0!</v>
      </c>
      <c r="K192" s="232" t="e">
        <f t="shared" si="51"/>
        <v>#DIV/0!</v>
      </c>
    </row>
    <row r="193" spans="1:194" ht="23.4" customHeight="1">
      <c r="A193" s="444" t="s">
        <v>209</v>
      </c>
      <c r="B193" s="445"/>
      <c r="C193" s="446"/>
      <c r="D193" s="327" t="s">
        <v>210</v>
      </c>
      <c r="E193" s="234">
        <f t="shared" ref="E193:I195" si="71">SUM(E194)</f>
        <v>0</v>
      </c>
      <c r="F193" s="56">
        <f t="shared" si="71"/>
        <v>6001.59</v>
      </c>
      <c r="G193" s="56"/>
      <c r="H193" s="56">
        <f t="shared" si="71"/>
        <v>0</v>
      </c>
      <c r="I193" s="56">
        <f t="shared" si="71"/>
        <v>1750.48</v>
      </c>
      <c r="J193" s="231">
        <f t="shared" si="48"/>
        <v>29.166937428248179</v>
      </c>
      <c r="K193" s="232">
        <f t="shared" si="51"/>
        <v>29.166937428248179</v>
      </c>
    </row>
    <row r="194" spans="1:194" ht="14.4" customHeight="1">
      <c r="A194" s="438" t="s">
        <v>169</v>
      </c>
      <c r="B194" s="439"/>
      <c r="C194" s="440"/>
      <c r="D194" s="328" t="s">
        <v>170</v>
      </c>
      <c r="E194" s="236">
        <f t="shared" si="71"/>
        <v>0</v>
      </c>
      <c r="F194" s="301">
        <f t="shared" si="71"/>
        <v>6001.59</v>
      </c>
      <c r="G194" s="301"/>
      <c r="H194" s="301">
        <f t="shared" si="71"/>
        <v>0</v>
      </c>
      <c r="I194" s="301">
        <f t="shared" si="71"/>
        <v>1750.48</v>
      </c>
      <c r="J194" s="231">
        <f t="shared" si="48"/>
        <v>29.166937428248179</v>
      </c>
      <c r="K194" s="232">
        <f t="shared" si="51"/>
        <v>29.166937428248179</v>
      </c>
    </row>
    <row r="195" spans="1:194" ht="15" customHeight="1">
      <c r="A195" s="441">
        <v>3</v>
      </c>
      <c r="B195" s="442"/>
      <c r="C195" s="443"/>
      <c r="D195" s="315" t="s">
        <v>6</v>
      </c>
      <c r="E195" s="239">
        <f t="shared" si="71"/>
        <v>0</v>
      </c>
      <c r="F195" s="240">
        <f t="shared" si="71"/>
        <v>6001.59</v>
      </c>
      <c r="G195" s="240"/>
      <c r="H195" s="240">
        <f t="shared" si="71"/>
        <v>0</v>
      </c>
      <c r="I195" s="240">
        <f t="shared" si="71"/>
        <v>1750.48</v>
      </c>
      <c r="J195" s="231">
        <f t="shared" si="48"/>
        <v>29.166937428248179</v>
      </c>
      <c r="K195" s="232">
        <f t="shared" si="51"/>
        <v>29.166937428248179</v>
      </c>
    </row>
    <row r="196" spans="1:194">
      <c r="A196" s="435">
        <v>32</v>
      </c>
      <c r="B196" s="436"/>
      <c r="C196" s="437"/>
      <c r="D196" s="316" t="s">
        <v>13</v>
      </c>
      <c r="E196" s="84">
        <f>SUM(E197+E200)</f>
        <v>0</v>
      </c>
      <c r="F196" s="242">
        <f t="shared" ref="F196:I196" si="72">SUM(F197+F200)</f>
        <v>6001.59</v>
      </c>
      <c r="G196" s="242"/>
      <c r="H196" s="242">
        <f t="shared" si="72"/>
        <v>0</v>
      </c>
      <c r="I196" s="242">
        <f t="shared" si="72"/>
        <v>1750.48</v>
      </c>
      <c r="J196" s="231">
        <f t="shared" si="48"/>
        <v>29.166937428248179</v>
      </c>
      <c r="K196" s="232">
        <f t="shared" si="51"/>
        <v>29.166937428248179</v>
      </c>
    </row>
    <row r="197" spans="1:194">
      <c r="A197" s="329">
        <v>323</v>
      </c>
      <c r="B197" s="330"/>
      <c r="C197" s="331"/>
      <c r="D197" s="121" t="s">
        <v>109</v>
      </c>
      <c r="E197" s="285">
        <f>SUM(E198+E199)</f>
        <v>0</v>
      </c>
      <c r="F197" s="286">
        <f t="shared" ref="F197:I197" si="73">SUM(F198+F199)</f>
        <v>6001.59</v>
      </c>
      <c r="G197" s="286"/>
      <c r="H197" s="286">
        <f t="shared" si="73"/>
        <v>0</v>
      </c>
      <c r="I197" s="286">
        <f t="shared" si="73"/>
        <v>1750.48</v>
      </c>
      <c r="J197" s="231">
        <f t="shared" si="48"/>
        <v>29.166937428248179</v>
      </c>
      <c r="K197" s="232">
        <f t="shared" si="51"/>
        <v>29.166937428248179</v>
      </c>
    </row>
    <row r="198" spans="1:194">
      <c r="A198" s="318">
        <v>3231</v>
      </c>
      <c r="B198" s="302"/>
      <c r="C198" s="303"/>
      <c r="D198" s="123" t="s">
        <v>186</v>
      </c>
      <c r="E198" s="99"/>
      <c r="F198" s="98">
        <v>5679.79</v>
      </c>
      <c r="G198" s="98"/>
      <c r="H198" s="98">
        <v>0</v>
      </c>
      <c r="I198" s="98">
        <v>1448</v>
      </c>
      <c r="J198" s="231">
        <f t="shared" si="48"/>
        <v>25.493900302652033</v>
      </c>
      <c r="K198" s="232">
        <f t="shared" si="51"/>
        <v>25.493900302652033</v>
      </c>
    </row>
    <row r="199" spans="1:194">
      <c r="A199" s="318">
        <v>3239</v>
      </c>
      <c r="B199" s="302"/>
      <c r="C199" s="303"/>
      <c r="D199" s="123" t="s">
        <v>118</v>
      </c>
      <c r="E199" s="99"/>
      <c r="F199" s="98">
        <v>321.8</v>
      </c>
      <c r="G199" s="98"/>
      <c r="H199" s="98">
        <v>0</v>
      </c>
      <c r="I199" s="98">
        <v>302.48</v>
      </c>
      <c r="J199" s="231">
        <f t="shared" si="48"/>
        <v>93.996270975761348</v>
      </c>
      <c r="K199" s="232">
        <f t="shared" si="51"/>
        <v>93.996270975761348</v>
      </c>
    </row>
    <row r="200" spans="1:194" ht="26.4">
      <c r="A200" s="274">
        <v>329</v>
      </c>
      <c r="B200" s="275"/>
      <c r="C200" s="276"/>
      <c r="D200" s="121" t="s">
        <v>119</v>
      </c>
      <c r="E200" s="90">
        <f>SUM(E201)</f>
        <v>0</v>
      </c>
      <c r="F200" s="92">
        <f t="shared" ref="F200:I200" si="74">SUM(F201)</f>
        <v>0</v>
      </c>
      <c r="G200" s="92"/>
      <c r="H200" s="92">
        <f t="shared" si="74"/>
        <v>0</v>
      </c>
      <c r="I200" s="92">
        <f t="shared" si="74"/>
        <v>0</v>
      </c>
      <c r="J200" s="231" t="e">
        <f t="shared" si="48"/>
        <v>#DIV/0!</v>
      </c>
      <c r="K200" s="232" t="e">
        <f t="shared" si="51"/>
        <v>#DIV/0!</v>
      </c>
    </row>
    <row r="201" spans="1:194" ht="26.4">
      <c r="A201" s="318">
        <v>3299</v>
      </c>
      <c r="B201" s="302"/>
      <c r="C201" s="303"/>
      <c r="D201" s="123" t="s">
        <v>119</v>
      </c>
      <c r="E201" s="99"/>
      <c r="F201" s="98"/>
      <c r="G201" s="98"/>
      <c r="H201" s="98"/>
      <c r="I201" s="98"/>
      <c r="J201" s="231" t="e">
        <f t="shared" si="48"/>
        <v>#DIV/0!</v>
      </c>
      <c r="K201" s="232" t="e">
        <f t="shared" si="51"/>
        <v>#DIV/0!</v>
      </c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  <c r="EG201" s="28"/>
      <c r="EH201" s="28"/>
      <c r="EI201" s="28"/>
      <c r="EJ201" s="28"/>
      <c r="EK201" s="28"/>
      <c r="EL201" s="28"/>
      <c r="EM201" s="28"/>
      <c r="EN201" s="28"/>
      <c r="EO201" s="28"/>
      <c r="EP201" s="28"/>
      <c r="EQ201" s="28"/>
      <c r="ER201" s="28"/>
      <c r="ES201" s="28"/>
      <c r="ET201" s="28"/>
      <c r="EU201" s="28"/>
      <c r="EV201" s="28"/>
      <c r="EW201" s="28"/>
      <c r="EX201" s="28"/>
      <c r="EY201" s="28"/>
      <c r="EZ201" s="28"/>
      <c r="FA201" s="28"/>
      <c r="FB201" s="28"/>
      <c r="FC201" s="28"/>
      <c r="FD201" s="28"/>
      <c r="FE201" s="28"/>
      <c r="FF201" s="28"/>
      <c r="FG201" s="28"/>
      <c r="FH201" s="28"/>
      <c r="FI201" s="28"/>
      <c r="FJ201" s="28"/>
      <c r="FK201" s="28"/>
      <c r="FL201" s="28"/>
      <c r="FM201" s="28"/>
      <c r="FN201" s="28"/>
      <c r="FO201" s="28"/>
      <c r="FP201" s="28"/>
      <c r="FQ201" s="28"/>
      <c r="FR201" s="28"/>
      <c r="FS201" s="28"/>
      <c r="FT201" s="28"/>
      <c r="FU201" s="28"/>
      <c r="FV201" s="28"/>
      <c r="FW201" s="28"/>
      <c r="FX201" s="28"/>
      <c r="FY201" s="28"/>
      <c r="FZ201" s="28"/>
      <c r="GA201" s="28"/>
      <c r="GB201" s="28"/>
      <c r="GC201" s="28"/>
      <c r="GD201" s="28"/>
      <c r="GE201" s="28"/>
      <c r="GF201" s="28"/>
      <c r="GG201" s="28"/>
      <c r="GH201" s="28"/>
      <c r="GI201" s="28"/>
      <c r="GJ201" s="28"/>
      <c r="GK201" s="28"/>
      <c r="GL201" s="28"/>
    </row>
    <row r="202" spans="1:194" ht="24" customHeight="1">
      <c r="A202" s="444" t="s">
        <v>211</v>
      </c>
      <c r="B202" s="445"/>
      <c r="C202" s="446"/>
      <c r="D202" s="320" t="s">
        <v>54</v>
      </c>
      <c r="E202" s="234">
        <f t="shared" ref="E202:I204" si="75">SUM(E203)</f>
        <v>1327</v>
      </c>
      <c r="F202" s="56">
        <f>SUM(F203+F210)</f>
        <v>369.74</v>
      </c>
      <c r="G202" s="56">
        <f t="shared" ref="G202:I202" si="76">SUM(G203+G210)</f>
        <v>0</v>
      </c>
      <c r="H202" s="56">
        <f t="shared" si="76"/>
        <v>2600</v>
      </c>
      <c r="I202" s="56">
        <f t="shared" si="76"/>
        <v>0</v>
      </c>
      <c r="J202" s="231">
        <f t="shared" si="48"/>
        <v>0</v>
      </c>
      <c r="K202" s="232">
        <f t="shared" si="51"/>
        <v>0</v>
      </c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  <c r="DU202" s="28"/>
      <c r="DV202" s="28"/>
      <c r="DW202" s="28"/>
      <c r="DX202" s="28"/>
      <c r="DY202" s="28"/>
      <c r="DZ202" s="28"/>
      <c r="EA202" s="28"/>
      <c r="EB202" s="28"/>
      <c r="EC202" s="28"/>
      <c r="ED202" s="28"/>
      <c r="EE202" s="28"/>
      <c r="EF202" s="28"/>
      <c r="EG202" s="28"/>
      <c r="EH202" s="28"/>
      <c r="EI202" s="28"/>
      <c r="EJ202" s="28"/>
      <c r="EK202" s="28"/>
      <c r="EL202" s="28"/>
      <c r="EM202" s="28"/>
      <c r="EN202" s="28"/>
      <c r="EO202" s="28"/>
      <c r="EP202" s="28"/>
      <c r="EQ202" s="28"/>
      <c r="ER202" s="28"/>
      <c r="ES202" s="28"/>
      <c r="ET202" s="28"/>
      <c r="EU202" s="28"/>
      <c r="EV202" s="28"/>
      <c r="EW202" s="28"/>
      <c r="EX202" s="28"/>
      <c r="EY202" s="28"/>
      <c r="EZ202" s="28"/>
      <c r="FA202" s="28"/>
      <c r="FB202" s="28"/>
      <c r="FC202" s="28"/>
      <c r="FD202" s="28"/>
      <c r="FE202" s="28"/>
      <c r="FF202" s="28"/>
      <c r="FG202" s="28"/>
      <c r="FH202" s="28"/>
      <c r="FI202" s="28"/>
      <c r="FJ202" s="28"/>
      <c r="FK202" s="28"/>
      <c r="FL202" s="28"/>
      <c r="FM202" s="28"/>
      <c r="FN202" s="28"/>
      <c r="FO202" s="28"/>
      <c r="FP202" s="28"/>
      <c r="FQ202" s="28"/>
      <c r="FR202" s="28"/>
      <c r="FS202" s="28"/>
      <c r="FT202" s="28"/>
      <c r="FU202" s="28"/>
      <c r="FV202" s="28"/>
      <c r="FW202" s="28"/>
      <c r="FX202" s="28"/>
      <c r="FY202" s="28"/>
      <c r="FZ202" s="28"/>
      <c r="GA202" s="28"/>
      <c r="GB202" s="28"/>
      <c r="GC202" s="28"/>
      <c r="GD202" s="28"/>
      <c r="GE202" s="28"/>
      <c r="GF202" s="28"/>
      <c r="GG202" s="28"/>
      <c r="GH202" s="28"/>
      <c r="GI202" s="28"/>
      <c r="GJ202" s="28"/>
      <c r="GK202" s="28"/>
      <c r="GL202" s="28"/>
    </row>
    <row r="203" spans="1:194" ht="14.4" customHeight="1">
      <c r="A203" s="438" t="s">
        <v>212</v>
      </c>
      <c r="B203" s="439"/>
      <c r="C203" s="440"/>
      <c r="D203" s="321" t="s">
        <v>170</v>
      </c>
      <c r="E203" s="236">
        <f t="shared" si="75"/>
        <v>1327</v>
      </c>
      <c r="F203" s="301">
        <f t="shared" si="75"/>
        <v>0</v>
      </c>
      <c r="G203" s="301"/>
      <c r="H203" s="301">
        <f t="shared" si="75"/>
        <v>2600</v>
      </c>
      <c r="I203" s="301">
        <f t="shared" si="75"/>
        <v>0</v>
      </c>
      <c r="J203" s="231" t="e">
        <f t="shared" ref="J203:J272" si="77">SUM(I203/F203*100)</f>
        <v>#DIV/0!</v>
      </c>
      <c r="K203" s="232" t="e">
        <f t="shared" si="51"/>
        <v>#DIV/0!</v>
      </c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28"/>
      <c r="DX203" s="28"/>
      <c r="DY203" s="28"/>
      <c r="DZ203" s="28"/>
      <c r="EA203" s="28"/>
      <c r="EB203" s="28"/>
      <c r="EC203" s="28"/>
      <c r="ED203" s="28"/>
      <c r="EE203" s="28"/>
      <c r="EF203" s="28"/>
      <c r="EG203" s="28"/>
      <c r="EH203" s="28"/>
      <c r="EI203" s="28"/>
      <c r="EJ203" s="28"/>
      <c r="EK203" s="28"/>
      <c r="EL203" s="28"/>
      <c r="EM203" s="28"/>
      <c r="EN203" s="28"/>
      <c r="EO203" s="28"/>
      <c r="EP203" s="28"/>
      <c r="EQ203" s="28"/>
      <c r="ER203" s="28"/>
      <c r="ES203" s="28"/>
      <c r="ET203" s="28"/>
      <c r="EU203" s="28"/>
      <c r="EV203" s="28"/>
      <c r="EW203" s="28"/>
      <c r="EX203" s="28"/>
      <c r="EY203" s="28"/>
      <c r="EZ203" s="28"/>
      <c r="FA203" s="28"/>
      <c r="FB203" s="28"/>
      <c r="FC203" s="28"/>
      <c r="FD203" s="28"/>
      <c r="FE203" s="28"/>
      <c r="FF203" s="28"/>
      <c r="FG203" s="28"/>
      <c r="FH203" s="28"/>
      <c r="FI203" s="28"/>
      <c r="FJ203" s="28"/>
      <c r="FK203" s="28"/>
      <c r="FL203" s="28"/>
      <c r="FM203" s="28"/>
      <c r="FN203" s="28"/>
      <c r="FO203" s="28"/>
      <c r="FP203" s="28"/>
      <c r="FQ203" s="28"/>
      <c r="FR203" s="28"/>
      <c r="FS203" s="28"/>
      <c r="FT203" s="28"/>
      <c r="FU203" s="28"/>
      <c r="FV203" s="28"/>
      <c r="FW203" s="28"/>
      <c r="FX203" s="28"/>
      <c r="FY203" s="28"/>
      <c r="FZ203" s="28"/>
      <c r="GA203" s="28"/>
      <c r="GB203" s="28"/>
      <c r="GC203" s="28"/>
      <c r="GD203" s="28"/>
      <c r="GE203" s="28"/>
      <c r="GF203" s="28"/>
      <c r="GG203" s="28"/>
      <c r="GH203" s="28"/>
      <c r="GI203" s="28"/>
      <c r="GJ203" s="28"/>
      <c r="GK203" s="28"/>
      <c r="GL203" s="28"/>
    </row>
    <row r="204" spans="1:194">
      <c r="A204" s="332">
        <v>3</v>
      </c>
      <c r="B204" s="312"/>
      <c r="C204" s="313"/>
      <c r="D204" s="325" t="s">
        <v>6</v>
      </c>
      <c r="E204" s="239">
        <f t="shared" si="75"/>
        <v>1327</v>
      </c>
      <c r="F204" s="240">
        <f t="shared" si="75"/>
        <v>0</v>
      </c>
      <c r="G204" s="240"/>
      <c r="H204" s="240">
        <f t="shared" si="75"/>
        <v>2600</v>
      </c>
      <c r="I204" s="240">
        <f t="shared" si="75"/>
        <v>0</v>
      </c>
      <c r="J204" s="231" t="e">
        <f t="shared" si="77"/>
        <v>#DIV/0!</v>
      </c>
      <c r="K204" s="232" t="e">
        <f t="shared" si="51"/>
        <v>#DIV/0!</v>
      </c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28"/>
      <c r="DX204" s="28"/>
      <c r="DY204" s="28"/>
      <c r="DZ204" s="28"/>
      <c r="EA204" s="28"/>
      <c r="EB204" s="28"/>
      <c r="EC204" s="28"/>
      <c r="ED204" s="28"/>
      <c r="EE204" s="28"/>
      <c r="EF204" s="28"/>
      <c r="EG204" s="28"/>
      <c r="EH204" s="28"/>
      <c r="EI204" s="28"/>
      <c r="EJ204" s="28"/>
      <c r="EK204" s="28"/>
      <c r="EL204" s="28"/>
      <c r="EM204" s="28"/>
      <c r="EN204" s="28"/>
      <c r="EO204" s="28"/>
      <c r="EP204" s="28"/>
      <c r="EQ204" s="28"/>
      <c r="ER204" s="28"/>
      <c r="ES204" s="28"/>
      <c r="ET204" s="28"/>
      <c r="EU204" s="28"/>
      <c r="EV204" s="28"/>
      <c r="EW204" s="28"/>
      <c r="EX204" s="28"/>
      <c r="EY204" s="28"/>
      <c r="EZ204" s="28"/>
      <c r="FA204" s="28"/>
      <c r="FB204" s="28"/>
      <c r="FC204" s="28"/>
      <c r="FD204" s="28"/>
      <c r="FE204" s="28"/>
      <c r="FF204" s="28"/>
      <c r="FG204" s="28"/>
      <c r="FH204" s="28"/>
      <c r="FI204" s="28"/>
      <c r="FJ204" s="28"/>
      <c r="FK204" s="28"/>
      <c r="FL204" s="28"/>
      <c r="FM204" s="28"/>
      <c r="FN204" s="28"/>
      <c r="FO204" s="28"/>
      <c r="FP204" s="28"/>
      <c r="FQ204" s="28"/>
      <c r="FR204" s="28"/>
      <c r="FS204" s="28"/>
      <c r="FT204" s="28"/>
      <c r="FU204" s="28"/>
      <c r="FV204" s="28"/>
      <c r="FW204" s="28"/>
      <c r="FX204" s="28"/>
      <c r="FY204" s="28"/>
      <c r="FZ204" s="28"/>
      <c r="GA204" s="28"/>
      <c r="GB204" s="28"/>
      <c r="GC204" s="28"/>
      <c r="GD204" s="28"/>
      <c r="GE204" s="28"/>
      <c r="GF204" s="28"/>
      <c r="GG204" s="28"/>
      <c r="GH204" s="28"/>
      <c r="GI204" s="28"/>
      <c r="GJ204" s="28"/>
      <c r="GK204" s="28"/>
      <c r="GL204" s="28"/>
    </row>
    <row r="205" spans="1:194">
      <c r="A205" s="292">
        <v>32</v>
      </c>
      <c r="B205" s="293"/>
      <c r="C205" s="294"/>
      <c r="D205" s="333" t="s">
        <v>13</v>
      </c>
      <c r="E205" s="84">
        <v>1327</v>
      </c>
      <c r="F205" s="242"/>
      <c r="G205" s="242"/>
      <c r="H205" s="242">
        <f>SUM(H206)</f>
        <v>2600</v>
      </c>
      <c r="I205" s="242">
        <f>SUM(I206)</f>
        <v>0</v>
      </c>
      <c r="J205" s="231" t="e">
        <f t="shared" si="77"/>
        <v>#DIV/0!</v>
      </c>
      <c r="K205" s="232" t="e">
        <f t="shared" si="51"/>
        <v>#DIV/0!</v>
      </c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  <c r="DU205" s="28"/>
      <c r="DV205" s="28"/>
      <c r="DW205" s="28"/>
      <c r="DX205" s="28"/>
      <c r="DY205" s="28"/>
      <c r="DZ205" s="28"/>
      <c r="EA205" s="28"/>
      <c r="EB205" s="28"/>
      <c r="EC205" s="28"/>
      <c r="ED205" s="28"/>
      <c r="EE205" s="28"/>
      <c r="EF205" s="28"/>
      <c r="EG205" s="28"/>
      <c r="EH205" s="28"/>
      <c r="EI205" s="28"/>
      <c r="EJ205" s="28"/>
      <c r="EK205" s="28"/>
      <c r="EL205" s="28"/>
      <c r="EM205" s="28"/>
      <c r="EN205" s="28"/>
      <c r="EO205" s="28"/>
      <c r="EP205" s="28"/>
      <c r="EQ205" s="28"/>
      <c r="ER205" s="28"/>
      <c r="ES205" s="28"/>
      <c r="ET205" s="28"/>
      <c r="EU205" s="28"/>
      <c r="EV205" s="28"/>
      <c r="EW205" s="28"/>
      <c r="EX205" s="28"/>
      <c r="EY205" s="28"/>
      <c r="EZ205" s="28"/>
      <c r="FA205" s="28"/>
      <c r="FB205" s="28"/>
      <c r="FC205" s="28"/>
      <c r="FD205" s="28"/>
      <c r="FE205" s="28"/>
      <c r="FF205" s="28"/>
      <c r="FG205" s="28"/>
      <c r="FH205" s="28"/>
      <c r="FI205" s="28"/>
      <c r="FJ205" s="28"/>
      <c r="FK205" s="28"/>
      <c r="FL205" s="28"/>
      <c r="FM205" s="28"/>
      <c r="FN205" s="28"/>
      <c r="FO205" s="28"/>
      <c r="FP205" s="28"/>
      <c r="FQ205" s="28"/>
      <c r="FR205" s="28"/>
      <c r="FS205" s="28"/>
      <c r="FT205" s="28"/>
      <c r="FU205" s="28"/>
      <c r="FV205" s="28"/>
      <c r="FW205" s="28"/>
      <c r="FX205" s="28"/>
      <c r="FY205" s="28"/>
      <c r="FZ205" s="28"/>
      <c r="GA205" s="28"/>
      <c r="GB205" s="28"/>
      <c r="GC205" s="28"/>
      <c r="GD205" s="28"/>
      <c r="GE205" s="28"/>
      <c r="GF205" s="28"/>
      <c r="GG205" s="28"/>
      <c r="GH205" s="28"/>
      <c r="GI205" s="28"/>
      <c r="GJ205" s="28"/>
      <c r="GK205" s="28"/>
      <c r="GL205" s="28"/>
    </row>
    <row r="206" spans="1:194">
      <c r="A206" s="295">
        <v>323</v>
      </c>
      <c r="B206" s="296"/>
      <c r="C206" s="297"/>
      <c r="D206" s="334" t="s">
        <v>109</v>
      </c>
      <c r="E206" s="90"/>
      <c r="F206" s="92"/>
      <c r="G206" s="92"/>
      <c r="H206" s="92">
        <f>SUM(H207:H209)</f>
        <v>2600</v>
      </c>
      <c r="I206" s="92">
        <f>SUM(I207+I208+I209)</f>
        <v>0</v>
      </c>
      <c r="J206" s="231" t="e">
        <f t="shared" si="77"/>
        <v>#DIV/0!</v>
      </c>
      <c r="K206" s="232" t="e">
        <f t="shared" si="51"/>
        <v>#DIV/0!</v>
      </c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8"/>
      <c r="CY206" s="28"/>
      <c r="CZ206" s="28"/>
      <c r="DA206" s="28"/>
      <c r="DB206" s="28"/>
      <c r="DC206" s="28"/>
      <c r="DD206" s="28"/>
      <c r="DE206" s="28"/>
      <c r="DF206" s="28"/>
      <c r="DG206" s="28"/>
      <c r="DH206" s="28"/>
      <c r="DI206" s="28"/>
      <c r="DJ206" s="28"/>
      <c r="DK206" s="28"/>
      <c r="DL206" s="28"/>
      <c r="DM206" s="28"/>
      <c r="DN206" s="28"/>
      <c r="DO206" s="28"/>
      <c r="DP206" s="28"/>
      <c r="DQ206" s="28"/>
      <c r="DR206" s="28"/>
      <c r="DS206" s="28"/>
      <c r="DT206" s="28"/>
      <c r="DU206" s="28"/>
      <c r="DV206" s="28"/>
      <c r="DW206" s="28"/>
      <c r="DX206" s="28"/>
      <c r="DY206" s="28"/>
      <c r="DZ206" s="28"/>
      <c r="EA206" s="28"/>
      <c r="EB206" s="28"/>
      <c r="EC206" s="28"/>
      <c r="ED206" s="28"/>
      <c r="EE206" s="28"/>
      <c r="EF206" s="28"/>
      <c r="EG206" s="28"/>
      <c r="EH206" s="28"/>
      <c r="EI206" s="28"/>
      <c r="EJ206" s="28"/>
      <c r="EK206" s="28"/>
      <c r="EL206" s="28"/>
      <c r="EM206" s="28"/>
      <c r="EN206" s="28"/>
      <c r="EO206" s="28"/>
      <c r="EP206" s="28"/>
      <c r="EQ206" s="28"/>
      <c r="ER206" s="28"/>
      <c r="ES206" s="28"/>
      <c r="ET206" s="28"/>
      <c r="EU206" s="28"/>
      <c r="EV206" s="28"/>
      <c r="EW206" s="28"/>
      <c r="EX206" s="28"/>
      <c r="EY206" s="28"/>
      <c r="EZ206" s="28"/>
      <c r="FA206" s="28"/>
      <c r="FB206" s="28"/>
      <c r="FC206" s="28"/>
      <c r="FD206" s="28"/>
      <c r="FE206" s="28"/>
      <c r="FF206" s="28"/>
      <c r="FG206" s="28"/>
      <c r="FH206" s="28"/>
      <c r="FI206" s="28"/>
      <c r="FJ206" s="28"/>
      <c r="FK206" s="28"/>
      <c r="FL206" s="28"/>
      <c r="FM206" s="28"/>
      <c r="FN206" s="28"/>
      <c r="FO206" s="28"/>
      <c r="FP206" s="28"/>
      <c r="FQ206" s="28"/>
      <c r="FR206" s="28"/>
      <c r="FS206" s="28"/>
      <c r="FT206" s="28"/>
      <c r="FU206" s="28"/>
      <c r="FV206" s="28"/>
      <c r="FW206" s="28"/>
      <c r="FX206" s="28"/>
      <c r="FY206" s="28"/>
      <c r="FZ206" s="28"/>
      <c r="GA206" s="28"/>
      <c r="GB206" s="28"/>
      <c r="GC206" s="28"/>
      <c r="GD206" s="28"/>
      <c r="GE206" s="28"/>
      <c r="GF206" s="28"/>
      <c r="GG206" s="28"/>
      <c r="GH206" s="28"/>
      <c r="GI206" s="28"/>
      <c r="GJ206" s="28"/>
      <c r="GK206" s="28"/>
      <c r="GL206" s="28"/>
    </row>
    <row r="207" spans="1:194" ht="26.4">
      <c r="A207" s="295">
        <v>3232</v>
      </c>
      <c r="B207" s="296"/>
      <c r="C207" s="297"/>
      <c r="D207" s="334" t="s">
        <v>111</v>
      </c>
      <c r="E207" s="90"/>
      <c r="F207" s="92"/>
      <c r="G207" s="92"/>
      <c r="H207" s="92"/>
      <c r="I207" s="92"/>
      <c r="J207" s="231" t="e">
        <f t="shared" si="77"/>
        <v>#DIV/0!</v>
      </c>
      <c r="K207" s="232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8"/>
      <c r="CY207" s="28"/>
      <c r="CZ207" s="28"/>
      <c r="DA207" s="28"/>
      <c r="DB207" s="28"/>
      <c r="DC207" s="28"/>
      <c r="DD207" s="28"/>
      <c r="DE207" s="28"/>
      <c r="DF207" s="28"/>
      <c r="DG207" s="28"/>
      <c r="DH207" s="28"/>
      <c r="DI207" s="28"/>
      <c r="DJ207" s="28"/>
      <c r="DK207" s="28"/>
      <c r="DL207" s="28"/>
      <c r="DM207" s="28"/>
      <c r="DN207" s="28"/>
      <c r="DO207" s="28"/>
      <c r="DP207" s="28"/>
      <c r="DQ207" s="28"/>
      <c r="DR207" s="28"/>
      <c r="DS207" s="28"/>
      <c r="DT207" s="28"/>
      <c r="DU207" s="28"/>
      <c r="DV207" s="28"/>
      <c r="DW207" s="28"/>
      <c r="DX207" s="28"/>
      <c r="DY207" s="28"/>
      <c r="DZ207" s="28"/>
      <c r="EA207" s="28"/>
      <c r="EB207" s="28"/>
      <c r="EC207" s="28"/>
      <c r="ED207" s="28"/>
      <c r="EE207" s="28"/>
      <c r="EF207" s="28"/>
      <c r="EG207" s="28"/>
      <c r="EH207" s="28"/>
      <c r="EI207" s="28"/>
      <c r="EJ207" s="28"/>
      <c r="EK207" s="28"/>
      <c r="EL207" s="28"/>
      <c r="EM207" s="28"/>
      <c r="EN207" s="28"/>
      <c r="EO207" s="28"/>
      <c r="EP207" s="28"/>
      <c r="EQ207" s="28"/>
      <c r="ER207" s="28"/>
      <c r="ES207" s="28"/>
      <c r="ET207" s="28"/>
      <c r="EU207" s="28"/>
      <c r="EV207" s="28"/>
      <c r="EW207" s="28"/>
      <c r="EX207" s="28"/>
      <c r="EY207" s="28"/>
      <c r="EZ207" s="28"/>
      <c r="FA207" s="28"/>
      <c r="FB207" s="28"/>
      <c r="FC207" s="28"/>
      <c r="FD207" s="28"/>
      <c r="FE207" s="28"/>
      <c r="FF207" s="28"/>
      <c r="FG207" s="28"/>
      <c r="FH207" s="28"/>
      <c r="FI207" s="28"/>
      <c r="FJ207" s="28"/>
      <c r="FK207" s="28"/>
      <c r="FL207" s="28"/>
      <c r="FM207" s="28"/>
      <c r="FN207" s="28"/>
      <c r="FO207" s="28"/>
      <c r="FP207" s="28"/>
      <c r="FQ207" s="28"/>
      <c r="FR207" s="28"/>
      <c r="FS207" s="28"/>
      <c r="FT207" s="28"/>
      <c r="FU207" s="28"/>
      <c r="FV207" s="28"/>
      <c r="FW207" s="28"/>
      <c r="FX207" s="28"/>
      <c r="FY207" s="28"/>
      <c r="FZ207" s="28"/>
      <c r="GA207" s="28"/>
      <c r="GB207" s="28"/>
      <c r="GC207" s="28"/>
      <c r="GD207" s="28"/>
      <c r="GE207" s="28"/>
      <c r="GF207" s="28"/>
      <c r="GG207" s="28"/>
      <c r="GH207" s="28"/>
      <c r="GI207" s="28"/>
      <c r="GJ207" s="28"/>
      <c r="GK207" s="28"/>
      <c r="GL207" s="28"/>
    </row>
    <row r="208" spans="1:194">
      <c r="A208" s="298">
        <v>3235</v>
      </c>
      <c r="B208" s="296"/>
      <c r="C208" s="297"/>
      <c r="D208" s="335" t="s">
        <v>114</v>
      </c>
      <c r="E208" s="90"/>
      <c r="F208" s="92"/>
      <c r="G208" s="92"/>
      <c r="H208" s="92"/>
      <c r="I208" s="92"/>
      <c r="J208" s="231" t="e">
        <f t="shared" si="77"/>
        <v>#DIV/0!</v>
      </c>
      <c r="K208" s="232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8"/>
      <c r="CY208" s="28"/>
      <c r="CZ208" s="28"/>
      <c r="DA208" s="28"/>
      <c r="DB208" s="28"/>
      <c r="DC208" s="28"/>
      <c r="DD208" s="28"/>
      <c r="DE208" s="28"/>
      <c r="DF208" s="28"/>
      <c r="DG208" s="28"/>
      <c r="DH208" s="28"/>
      <c r="DI208" s="28"/>
      <c r="DJ208" s="28"/>
      <c r="DK208" s="28"/>
      <c r="DL208" s="28"/>
      <c r="DM208" s="28"/>
      <c r="DN208" s="28"/>
      <c r="DO208" s="28"/>
      <c r="DP208" s="28"/>
      <c r="DQ208" s="28"/>
      <c r="DR208" s="28"/>
      <c r="DS208" s="28"/>
      <c r="DT208" s="28"/>
      <c r="DU208" s="28"/>
      <c r="DV208" s="28"/>
      <c r="DW208" s="28"/>
      <c r="DX208" s="28"/>
      <c r="DY208" s="28"/>
      <c r="DZ208" s="28"/>
      <c r="EA208" s="28"/>
      <c r="EB208" s="28"/>
      <c r="EC208" s="28"/>
      <c r="ED208" s="28"/>
      <c r="EE208" s="28"/>
      <c r="EF208" s="28"/>
      <c r="EG208" s="28"/>
      <c r="EH208" s="28"/>
      <c r="EI208" s="28"/>
      <c r="EJ208" s="28"/>
      <c r="EK208" s="28"/>
      <c r="EL208" s="28"/>
      <c r="EM208" s="28"/>
      <c r="EN208" s="28"/>
      <c r="EO208" s="28"/>
      <c r="EP208" s="28"/>
      <c r="EQ208" s="28"/>
      <c r="ER208" s="28"/>
      <c r="ES208" s="28"/>
      <c r="ET208" s="28"/>
      <c r="EU208" s="28"/>
      <c r="EV208" s="28"/>
      <c r="EW208" s="28"/>
      <c r="EX208" s="28"/>
      <c r="EY208" s="28"/>
      <c r="EZ208" s="28"/>
      <c r="FA208" s="28"/>
      <c r="FB208" s="28"/>
      <c r="FC208" s="28"/>
      <c r="FD208" s="28"/>
      <c r="FE208" s="28"/>
      <c r="FF208" s="28"/>
      <c r="FG208" s="28"/>
      <c r="FH208" s="28"/>
      <c r="FI208" s="28"/>
      <c r="FJ208" s="28"/>
      <c r="FK208" s="28"/>
      <c r="FL208" s="28"/>
      <c r="FM208" s="28"/>
      <c r="FN208" s="28"/>
      <c r="FO208" s="28"/>
      <c r="FP208" s="28"/>
      <c r="FQ208" s="28"/>
      <c r="FR208" s="28"/>
      <c r="FS208" s="28"/>
      <c r="FT208" s="28"/>
      <c r="FU208" s="28"/>
      <c r="FV208" s="28"/>
      <c r="FW208" s="28"/>
      <c r="FX208" s="28"/>
      <c r="FY208" s="28"/>
      <c r="FZ208" s="28"/>
      <c r="GA208" s="28"/>
      <c r="GB208" s="28"/>
      <c r="GC208" s="28"/>
      <c r="GD208" s="28"/>
      <c r="GE208" s="28"/>
      <c r="GF208" s="28"/>
      <c r="GG208" s="28"/>
      <c r="GH208" s="28"/>
      <c r="GI208" s="28"/>
      <c r="GJ208" s="28"/>
      <c r="GK208" s="28"/>
      <c r="GL208" s="28"/>
    </row>
    <row r="209" spans="1:194">
      <c r="A209" s="67">
        <v>3239</v>
      </c>
      <c r="B209" s="299"/>
      <c r="C209" s="300"/>
      <c r="D209" s="67" t="s">
        <v>118</v>
      </c>
      <c r="E209" s="99"/>
      <c r="F209" s="98"/>
      <c r="G209" s="98"/>
      <c r="H209" s="98">
        <v>2600</v>
      </c>
      <c r="I209" s="98"/>
      <c r="J209" s="231" t="e">
        <f t="shared" si="77"/>
        <v>#DIV/0!</v>
      </c>
      <c r="K209" s="232" t="e">
        <f t="shared" si="51"/>
        <v>#DIV/0!</v>
      </c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8"/>
      <c r="CY209" s="28"/>
      <c r="CZ209" s="28"/>
      <c r="DA209" s="28"/>
      <c r="DB209" s="28"/>
      <c r="DC209" s="28"/>
      <c r="DD209" s="28"/>
      <c r="DE209" s="28"/>
      <c r="DF209" s="28"/>
      <c r="DG209" s="28"/>
      <c r="DH209" s="28"/>
      <c r="DI209" s="28"/>
      <c r="DJ209" s="28"/>
      <c r="DK209" s="28"/>
      <c r="DL209" s="28"/>
      <c r="DM209" s="28"/>
      <c r="DN209" s="28"/>
      <c r="DO209" s="28"/>
      <c r="DP209" s="28"/>
      <c r="DQ209" s="28"/>
      <c r="DR209" s="28"/>
      <c r="DS209" s="28"/>
      <c r="DT209" s="28"/>
      <c r="DU209" s="28"/>
      <c r="DV209" s="28"/>
      <c r="DW209" s="28"/>
      <c r="DX209" s="28"/>
      <c r="DY209" s="28"/>
      <c r="DZ209" s="28"/>
      <c r="EA209" s="28"/>
      <c r="EB209" s="28"/>
      <c r="EC209" s="28"/>
      <c r="ED209" s="28"/>
      <c r="EE209" s="28"/>
      <c r="EF209" s="28"/>
      <c r="EG209" s="28"/>
      <c r="EH209" s="28"/>
      <c r="EI209" s="28"/>
      <c r="EJ209" s="28"/>
      <c r="EK209" s="28"/>
      <c r="EL209" s="28"/>
      <c r="EM209" s="28"/>
      <c r="EN209" s="28"/>
      <c r="EO209" s="28"/>
      <c r="EP209" s="28"/>
      <c r="EQ209" s="28"/>
      <c r="ER209" s="28"/>
      <c r="ES209" s="28"/>
      <c r="ET209" s="28"/>
      <c r="EU209" s="28"/>
      <c r="EV209" s="28"/>
      <c r="EW209" s="28"/>
      <c r="EX209" s="28"/>
      <c r="EY209" s="28"/>
      <c r="EZ209" s="28"/>
      <c r="FA209" s="28"/>
      <c r="FB209" s="28"/>
      <c r="FC209" s="28"/>
      <c r="FD209" s="28"/>
      <c r="FE209" s="28"/>
      <c r="FF209" s="28"/>
      <c r="FG209" s="28"/>
      <c r="FH209" s="28"/>
      <c r="FI209" s="28"/>
      <c r="FJ209" s="28"/>
      <c r="FK209" s="28"/>
      <c r="FL209" s="28"/>
      <c r="FM209" s="28"/>
      <c r="FN209" s="28"/>
      <c r="FO209" s="28"/>
      <c r="FP209" s="28"/>
      <c r="FQ209" s="28"/>
      <c r="FR209" s="28"/>
      <c r="FS209" s="28"/>
      <c r="FT209" s="28"/>
      <c r="FU209" s="28"/>
      <c r="FV209" s="28"/>
      <c r="FW209" s="28"/>
      <c r="FX209" s="28"/>
      <c r="FY209" s="28"/>
      <c r="FZ209" s="28"/>
      <c r="GA209" s="28"/>
      <c r="GB209" s="28"/>
      <c r="GC209" s="28"/>
      <c r="GD209" s="28"/>
      <c r="GE209" s="28"/>
      <c r="GF209" s="28"/>
      <c r="GG209" s="28"/>
      <c r="GH209" s="28"/>
      <c r="GI209" s="28"/>
      <c r="GJ209" s="28"/>
      <c r="GK209" s="28"/>
      <c r="GL209" s="28"/>
    </row>
    <row r="210" spans="1:194" s="32" customFormat="1" ht="26.4">
      <c r="A210" s="336" t="s">
        <v>244</v>
      </c>
      <c r="B210" s="337"/>
      <c r="C210" s="338"/>
      <c r="D210" s="339" t="s">
        <v>245</v>
      </c>
      <c r="E210" s="74"/>
      <c r="F210" s="76">
        <f>SUM(F211+F212)</f>
        <v>369.74</v>
      </c>
      <c r="G210" s="76">
        <f t="shared" ref="G210:I210" si="78">SUM(G211+G212)</f>
        <v>0</v>
      </c>
      <c r="H210" s="76">
        <f t="shared" si="78"/>
        <v>0</v>
      </c>
      <c r="I210" s="76">
        <f t="shared" si="78"/>
        <v>0</v>
      </c>
      <c r="J210" s="231">
        <f t="shared" si="77"/>
        <v>0</v>
      </c>
      <c r="K210" s="232">
        <f t="shared" si="51"/>
        <v>0</v>
      </c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  <c r="DT210" s="34"/>
      <c r="DU210" s="34"/>
      <c r="DV210" s="34"/>
      <c r="DW210" s="34"/>
      <c r="DX210" s="34"/>
      <c r="DY210" s="34"/>
      <c r="DZ210" s="34"/>
      <c r="EA210" s="34"/>
      <c r="EB210" s="34"/>
      <c r="EC210" s="34"/>
      <c r="ED210" s="34"/>
      <c r="EE210" s="34"/>
      <c r="EF210" s="34"/>
      <c r="EG210" s="34"/>
      <c r="EH210" s="34"/>
      <c r="EI210" s="34"/>
      <c r="EJ210" s="34"/>
      <c r="EK210" s="34"/>
      <c r="EL210" s="34"/>
      <c r="EM210" s="34"/>
      <c r="EN210" s="34"/>
      <c r="EO210" s="34"/>
      <c r="EP210" s="34"/>
      <c r="EQ210" s="34"/>
      <c r="ER210" s="34"/>
      <c r="ES210" s="34"/>
      <c r="ET210" s="34"/>
      <c r="EU210" s="34"/>
      <c r="EV210" s="34"/>
      <c r="EW210" s="34"/>
      <c r="EX210" s="34"/>
      <c r="EY210" s="34"/>
      <c r="EZ210" s="34"/>
      <c r="FA210" s="34"/>
      <c r="FB210" s="34"/>
      <c r="FC210" s="34"/>
      <c r="FD210" s="34"/>
      <c r="FE210" s="34"/>
      <c r="FF210" s="34"/>
      <c r="FG210" s="34"/>
      <c r="FH210" s="34"/>
      <c r="FI210" s="34"/>
      <c r="FJ210" s="34"/>
      <c r="FK210" s="34"/>
      <c r="FL210" s="34"/>
      <c r="FM210" s="34"/>
      <c r="FN210" s="34"/>
      <c r="FO210" s="34"/>
      <c r="FP210" s="34"/>
      <c r="FQ210" s="34"/>
      <c r="FR210" s="34"/>
      <c r="FS210" s="34"/>
      <c r="FT210" s="34"/>
      <c r="FU210" s="34"/>
      <c r="FV210" s="34"/>
      <c r="FW210" s="34"/>
      <c r="FX210" s="34"/>
      <c r="FY210" s="34"/>
      <c r="FZ210" s="34"/>
      <c r="GA210" s="34"/>
      <c r="GB210" s="34"/>
      <c r="GC210" s="34"/>
      <c r="GD210" s="34"/>
      <c r="GE210" s="34"/>
      <c r="GF210" s="34"/>
      <c r="GG210" s="34"/>
      <c r="GH210" s="34"/>
      <c r="GI210" s="34"/>
      <c r="GJ210" s="34"/>
      <c r="GK210" s="34"/>
      <c r="GL210" s="34"/>
    </row>
    <row r="211" spans="1:194" s="28" customFormat="1">
      <c r="A211" s="298">
        <v>321</v>
      </c>
      <c r="B211" s="299"/>
      <c r="C211" s="300"/>
      <c r="D211" s="335" t="s">
        <v>98</v>
      </c>
      <c r="E211" s="99"/>
      <c r="F211" s="98"/>
      <c r="G211" s="98"/>
      <c r="H211" s="98"/>
      <c r="I211" s="98"/>
      <c r="J211" s="231" t="e">
        <f t="shared" si="77"/>
        <v>#DIV/0!</v>
      </c>
      <c r="K211" s="232" t="e">
        <f t="shared" si="51"/>
        <v>#DIV/0!</v>
      </c>
    </row>
    <row r="212" spans="1:194" s="28" customFormat="1">
      <c r="A212" s="298">
        <v>322</v>
      </c>
      <c r="B212" s="299"/>
      <c r="C212" s="300"/>
      <c r="D212" s="335" t="s">
        <v>102</v>
      </c>
      <c r="E212" s="99"/>
      <c r="F212" s="98">
        <v>369.74</v>
      </c>
      <c r="G212" s="98"/>
      <c r="H212" s="98"/>
      <c r="I212" s="98"/>
      <c r="J212" s="231">
        <f t="shared" si="77"/>
        <v>0</v>
      </c>
      <c r="K212" s="232">
        <f t="shared" si="51"/>
        <v>0</v>
      </c>
    </row>
    <row r="213" spans="1:194" s="28" customFormat="1" ht="30.75" customHeight="1">
      <c r="A213" s="432" t="s">
        <v>276</v>
      </c>
      <c r="B213" s="433"/>
      <c r="C213" s="434"/>
      <c r="D213" s="432" t="s">
        <v>277</v>
      </c>
      <c r="E213" s="433"/>
      <c r="F213" s="434"/>
      <c r="G213" s="406"/>
      <c r="H213" s="407"/>
      <c r="I213" s="408">
        <f>SUM(I214)</f>
        <v>2375</v>
      </c>
      <c r="J213" s="231"/>
      <c r="K213" s="232"/>
    </row>
    <row r="214" spans="1:194" s="28" customFormat="1">
      <c r="A214" s="438" t="s">
        <v>212</v>
      </c>
      <c r="B214" s="439"/>
      <c r="C214" s="440"/>
      <c r="D214" s="321" t="s">
        <v>170</v>
      </c>
      <c r="E214" s="99"/>
      <c r="F214" s="321"/>
      <c r="G214" s="321"/>
      <c r="H214" s="321"/>
      <c r="I214" s="405">
        <f>SUM(I215)</f>
        <v>2375</v>
      </c>
      <c r="J214" s="231"/>
      <c r="K214" s="232"/>
    </row>
    <row r="215" spans="1:194" s="28" customFormat="1">
      <c r="A215" s="398">
        <v>3</v>
      </c>
      <c r="B215" s="399"/>
      <c r="C215" s="400"/>
      <c r="D215" s="401" t="s">
        <v>6</v>
      </c>
      <c r="E215" s="402"/>
      <c r="F215" s="401"/>
      <c r="G215" s="401"/>
      <c r="H215" s="401"/>
      <c r="I215" s="404">
        <f>SUM(I216)</f>
        <v>2375</v>
      </c>
      <c r="J215" s="231"/>
      <c r="K215" s="232"/>
    </row>
    <row r="216" spans="1:194" s="28" customFormat="1">
      <c r="A216" s="398">
        <v>32</v>
      </c>
      <c r="B216" s="399"/>
      <c r="C216" s="400"/>
      <c r="D216" s="401" t="s">
        <v>13</v>
      </c>
      <c r="E216" s="402"/>
      <c r="F216" s="401"/>
      <c r="G216" s="401"/>
      <c r="H216" s="401"/>
      <c r="I216" s="404">
        <f>SUM(I217)</f>
        <v>2375</v>
      </c>
      <c r="J216" s="231"/>
      <c r="K216" s="232"/>
    </row>
    <row r="217" spans="1:194" s="28" customFormat="1">
      <c r="A217" s="398">
        <v>323</v>
      </c>
      <c r="B217" s="399"/>
      <c r="C217" s="400"/>
      <c r="D217" s="401" t="s">
        <v>109</v>
      </c>
      <c r="E217" s="402"/>
      <c r="F217" s="401"/>
      <c r="G217" s="401"/>
      <c r="H217" s="401"/>
      <c r="I217" s="404">
        <f>SUM(I218)</f>
        <v>2375</v>
      </c>
      <c r="J217" s="231"/>
      <c r="K217" s="232"/>
    </row>
    <row r="218" spans="1:194" s="28" customFormat="1">
      <c r="A218" s="403">
        <v>3237</v>
      </c>
      <c r="B218" s="397"/>
      <c r="C218" s="397"/>
      <c r="D218" s="123" t="s">
        <v>116</v>
      </c>
      <c r="E218" s="99"/>
      <c r="F218" s="98"/>
      <c r="G218" s="98"/>
      <c r="H218" s="98"/>
      <c r="I218" s="98">
        <v>2375</v>
      </c>
      <c r="J218" s="231"/>
      <c r="K218" s="232"/>
    </row>
    <row r="219" spans="1:194" ht="26.4" customHeight="1">
      <c r="A219" s="444" t="s">
        <v>213</v>
      </c>
      <c r="B219" s="445"/>
      <c r="C219" s="446"/>
      <c r="D219" s="320" t="s">
        <v>214</v>
      </c>
      <c r="E219" s="234">
        <f>SUM(E220)</f>
        <v>0</v>
      </c>
      <c r="F219" s="56">
        <f>SUM(F220)</f>
        <v>0</v>
      </c>
      <c r="G219" s="56"/>
      <c r="H219" s="56">
        <f>SUM(H220)</f>
        <v>19000</v>
      </c>
      <c r="I219" s="56">
        <f>SUM(I220)</f>
        <v>0</v>
      </c>
      <c r="J219" s="231" t="e">
        <f t="shared" si="77"/>
        <v>#DIV/0!</v>
      </c>
      <c r="K219" s="232" t="e">
        <f t="shared" si="51"/>
        <v>#DIV/0!</v>
      </c>
    </row>
    <row r="220" spans="1:194" ht="26.4" customHeight="1">
      <c r="A220" s="438" t="s">
        <v>194</v>
      </c>
      <c r="B220" s="439"/>
      <c r="C220" s="440"/>
      <c r="D220" s="321" t="s">
        <v>195</v>
      </c>
      <c r="E220" s="236">
        <f>SUM(E221+E225)</f>
        <v>0</v>
      </c>
      <c r="F220" s="301">
        <f>SUM(F221+F225)</f>
        <v>0</v>
      </c>
      <c r="G220" s="301"/>
      <c r="H220" s="301">
        <f>SUM(H221+H225)</f>
        <v>19000</v>
      </c>
      <c r="I220" s="301">
        <f>SUM(I221+I225)</f>
        <v>0</v>
      </c>
      <c r="J220" s="231" t="e">
        <f t="shared" si="77"/>
        <v>#DIV/0!</v>
      </c>
      <c r="K220" s="232" t="e">
        <f t="shared" ref="K220:K290" si="79">I220/F220*100</f>
        <v>#DIV/0!</v>
      </c>
    </row>
    <row r="221" spans="1:194">
      <c r="A221" s="441">
        <v>3</v>
      </c>
      <c r="B221" s="442"/>
      <c r="C221" s="443"/>
      <c r="D221" s="315" t="s">
        <v>6</v>
      </c>
      <c r="E221" s="239">
        <f>SUM(E222)</f>
        <v>0</v>
      </c>
      <c r="F221" s="240">
        <f>SUM(F222)</f>
        <v>0</v>
      </c>
      <c r="G221" s="240"/>
      <c r="H221" s="240">
        <f>SUM(H222)</f>
        <v>10000</v>
      </c>
      <c r="I221" s="240">
        <f>SUM(I222)</f>
        <v>0</v>
      </c>
      <c r="J221" s="231" t="e">
        <f t="shared" si="77"/>
        <v>#DIV/0!</v>
      </c>
      <c r="K221" s="232" t="e">
        <f t="shared" si="79"/>
        <v>#DIV/0!</v>
      </c>
    </row>
    <row r="222" spans="1:194" ht="39.6">
      <c r="A222" s="435">
        <v>37</v>
      </c>
      <c r="B222" s="436"/>
      <c r="C222" s="437"/>
      <c r="D222" s="316" t="s">
        <v>43</v>
      </c>
      <c r="E222" s="84">
        <f>SUM(E223)</f>
        <v>0</v>
      </c>
      <c r="F222" s="242">
        <f t="shared" ref="F222:I223" si="80">SUM(F223)</f>
        <v>0</v>
      </c>
      <c r="G222" s="242"/>
      <c r="H222" s="242">
        <f t="shared" si="80"/>
        <v>10000</v>
      </c>
      <c r="I222" s="242">
        <f t="shared" si="80"/>
        <v>0</v>
      </c>
      <c r="J222" s="231" t="e">
        <f t="shared" si="77"/>
        <v>#DIV/0!</v>
      </c>
      <c r="K222" s="232" t="e">
        <f t="shared" si="79"/>
        <v>#DIV/0!</v>
      </c>
    </row>
    <row r="223" spans="1:194" ht="26.4">
      <c r="A223" s="274">
        <v>372</v>
      </c>
      <c r="B223" s="275"/>
      <c r="C223" s="276"/>
      <c r="D223" s="245" t="s">
        <v>197</v>
      </c>
      <c r="E223" s="90">
        <f>SUM(E224)</f>
        <v>0</v>
      </c>
      <c r="F223" s="92">
        <f>SUM(F224)</f>
        <v>0</v>
      </c>
      <c r="G223" s="92"/>
      <c r="H223" s="92">
        <f t="shared" si="80"/>
        <v>10000</v>
      </c>
      <c r="I223" s="92">
        <f t="shared" si="80"/>
        <v>0</v>
      </c>
      <c r="J223" s="231" t="e">
        <f t="shared" si="77"/>
        <v>#DIV/0!</v>
      </c>
      <c r="K223" s="232" t="e">
        <f t="shared" si="79"/>
        <v>#DIV/0!</v>
      </c>
    </row>
    <row r="224" spans="1:194" ht="26.4">
      <c r="A224" s="318">
        <v>3722</v>
      </c>
      <c r="B224" s="302"/>
      <c r="C224" s="303"/>
      <c r="D224" s="248" t="s">
        <v>208</v>
      </c>
      <c r="E224" s="99"/>
      <c r="F224" s="98"/>
      <c r="G224" s="98"/>
      <c r="H224" s="98">
        <v>10000</v>
      </c>
      <c r="I224" s="98"/>
      <c r="J224" s="231" t="e">
        <f t="shared" si="77"/>
        <v>#DIV/0!</v>
      </c>
      <c r="K224" s="232" t="e">
        <f t="shared" si="79"/>
        <v>#DIV/0!</v>
      </c>
    </row>
    <row r="225" spans="1:11" ht="26.4">
      <c r="A225" s="441">
        <v>4</v>
      </c>
      <c r="B225" s="442"/>
      <c r="C225" s="443"/>
      <c r="D225" s="315" t="s">
        <v>8</v>
      </c>
      <c r="E225" s="239">
        <f>SUM(E226)</f>
        <v>0</v>
      </c>
      <c r="F225" s="240">
        <f t="shared" ref="F225:I227" si="81">SUM(F226)</f>
        <v>0</v>
      </c>
      <c r="G225" s="240"/>
      <c r="H225" s="240">
        <f t="shared" si="81"/>
        <v>9000</v>
      </c>
      <c r="I225" s="240">
        <f t="shared" si="81"/>
        <v>0</v>
      </c>
      <c r="J225" s="231" t="e">
        <f t="shared" si="77"/>
        <v>#DIV/0!</v>
      </c>
      <c r="K225" s="232" t="e">
        <f t="shared" si="79"/>
        <v>#DIV/0!</v>
      </c>
    </row>
    <row r="226" spans="1:11" ht="26.4">
      <c r="A226" s="435">
        <v>42</v>
      </c>
      <c r="B226" s="436"/>
      <c r="C226" s="437"/>
      <c r="D226" s="316" t="s">
        <v>20</v>
      </c>
      <c r="E226" s="84">
        <f>SUM(E227)</f>
        <v>0</v>
      </c>
      <c r="F226" s="242">
        <f t="shared" si="81"/>
        <v>0</v>
      </c>
      <c r="G226" s="242"/>
      <c r="H226" s="242">
        <f t="shared" si="81"/>
        <v>9000</v>
      </c>
      <c r="I226" s="242">
        <f t="shared" si="81"/>
        <v>0</v>
      </c>
      <c r="J226" s="231" t="e">
        <f t="shared" si="77"/>
        <v>#DIV/0!</v>
      </c>
      <c r="K226" s="232" t="e">
        <f t="shared" si="79"/>
        <v>#DIV/0!</v>
      </c>
    </row>
    <row r="227" spans="1:11" ht="26.4">
      <c r="A227" s="274">
        <v>424</v>
      </c>
      <c r="B227" s="275"/>
      <c r="C227" s="276"/>
      <c r="D227" s="121" t="s">
        <v>137</v>
      </c>
      <c r="E227" s="90">
        <f>SUM(E228)</f>
        <v>0</v>
      </c>
      <c r="F227" s="92">
        <f>SUM(F228)</f>
        <v>0</v>
      </c>
      <c r="G227" s="92"/>
      <c r="H227" s="92">
        <f t="shared" si="81"/>
        <v>9000</v>
      </c>
      <c r="I227" s="92">
        <f t="shared" si="81"/>
        <v>0</v>
      </c>
      <c r="J227" s="231" t="e">
        <f t="shared" si="77"/>
        <v>#DIV/0!</v>
      </c>
      <c r="K227" s="232" t="e">
        <f t="shared" si="79"/>
        <v>#DIV/0!</v>
      </c>
    </row>
    <row r="228" spans="1:11">
      <c r="A228" s="318">
        <v>4241</v>
      </c>
      <c r="B228" s="302"/>
      <c r="C228" s="303"/>
      <c r="D228" s="123" t="s">
        <v>138</v>
      </c>
      <c r="E228" s="99"/>
      <c r="F228" s="98"/>
      <c r="G228" s="98"/>
      <c r="H228" s="98">
        <v>9000</v>
      </c>
      <c r="I228" s="98"/>
      <c r="J228" s="231" t="e">
        <f t="shared" si="77"/>
        <v>#DIV/0!</v>
      </c>
      <c r="K228" s="232" t="e">
        <f t="shared" si="79"/>
        <v>#DIV/0!</v>
      </c>
    </row>
    <row r="229" spans="1:11" ht="25.95" customHeight="1">
      <c r="A229" s="444" t="s">
        <v>215</v>
      </c>
      <c r="B229" s="445"/>
      <c r="C229" s="446"/>
      <c r="D229" s="320" t="s">
        <v>216</v>
      </c>
      <c r="E229" s="234">
        <f>SUM(E230)</f>
        <v>0</v>
      </c>
      <c r="F229" s="56">
        <f>SUM(F230)</f>
        <v>0</v>
      </c>
      <c r="G229" s="56"/>
      <c r="H229" s="56">
        <f>SUM(H230)</f>
        <v>0</v>
      </c>
      <c r="I229" s="56">
        <f>SUM(I230)</f>
        <v>0</v>
      </c>
      <c r="J229" s="231" t="e">
        <f t="shared" si="77"/>
        <v>#DIV/0!</v>
      </c>
      <c r="K229" s="232" t="e">
        <f t="shared" si="79"/>
        <v>#DIV/0!</v>
      </c>
    </row>
    <row r="230" spans="1:11" ht="26.4" customHeight="1">
      <c r="A230" s="438" t="s">
        <v>194</v>
      </c>
      <c r="B230" s="439"/>
      <c r="C230" s="440"/>
      <c r="D230" s="321" t="s">
        <v>195</v>
      </c>
      <c r="E230" s="236">
        <f>SUM(E231+E235)</f>
        <v>0</v>
      </c>
      <c r="F230" s="301">
        <f>SUM(F231+F237)</f>
        <v>0</v>
      </c>
      <c r="G230" s="301"/>
      <c r="H230" s="301">
        <f>SUM(H231+H235)</f>
        <v>0</v>
      </c>
      <c r="I230" s="301">
        <f>SUM(I231+I235)</f>
        <v>0</v>
      </c>
      <c r="J230" s="231" t="e">
        <f t="shared" si="77"/>
        <v>#DIV/0!</v>
      </c>
      <c r="K230" s="232" t="e">
        <f t="shared" si="79"/>
        <v>#DIV/0!</v>
      </c>
    </row>
    <row r="231" spans="1:11">
      <c r="A231" s="441">
        <v>3</v>
      </c>
      <c r="B231" s="442"/>
      <c r="C231" s="443"/>
      <c r="D231" s="315" t="s">
        <v>6</v>
      </c>
      <c r="E231" s="239">
        <f>SUM(E232)</f>
        <v>0</v>
      </c>
      <c r="F231" s="240">
        <f t="shared" ref="F231:I232" si="82">SUM(F232)</f>
        <v>0</v>
      </c>
      <c r="G231" s="240"/>
      <c r="H231" s="240">
        <f t="shared" si="82"/>
        <v>0</v>
      </c>
      <c r="I231" s="240">
        <f t="shared" si="82"/>
        <v>0</v>
      </c>
      <c r="J231" s="231" t="e">
        <f t="shared" si="77"/>
        <v>#DIV/0!</v>
      </c>
      <c r="K231" s="232" t="e">
        <f t="shared" si="79"/>
        <v>#DIV/0!</v>
      </c>
    </row>
    <row r="232" spans="1:11">
      <c r="A232" s="340">
        <v>32</v>
      </c>
      <c r="B232" s="341"/>
      <c r="C232" s="342"/>
      <c r="D232" s="333" t="s">
        <v>13</v>
      </c>
      <c r="E232" s="84">
        <f>SUM(I233)</f>
        <v>0</v>
      </c>
      <c r="F232" s="242">
        <f>SUM(F233)</f>
        <v>0</v>
      </c>
      <c r="G232" s="242">
        <f t="shared" ref="G232" si="83">SUM(G233)</f>
        <v>0</v>
      </c>
      <c r="H232" s="242">
        <f t="shared" si="82"/>
        <v>0</v>
      </c>
      <c r="I232" s="242">
        <f>SUM(L233)</f>
        <v>0</v>
      </c>
      <c r="J232" s="231" t="e">
        <f t="shared" si="77"/>
        <v>#DIV/0!</v>
      </c>
      <c r="K232" s="232" t="e">
        <f t="shared" si="79"/>
        <v>#DIV/0!</v>
      </c>
    </row>
    <row r="233" spans="1:11">
      <c r="A233" s="268">
        <v>322</v>
      </c>
      <c r="B233" s="269"/>
      <c r="C233" s="270"/>
      <c r="D233" s="316" t="s">
        <v>102</v>
      </c>
      <c r="E233" s="343">
        <f>SUM(E234)</f>
        <v>0</v>
      </c>
      <c r="F233" s="195">
        <f>SUM(F234)</f>
        <v>0</v>
      </c>
      <c r="G233" s="195"/>
      <c r="H233" s="195">
        <f t="shared" ref="H233:I233" si="84">SUM(H234)</f>
        <v>0</v>
      </c>
      <c r="I233" s="195">
        <f t="shared" si="84"/>
        <v>0</v>
      </c>
      <c r="J233" s="231" t="e">
        <f t="shared" si="77"/>
        <v>#DIV/0!</v>
      </c>
      <c r="K233" s="232" t="e">
        <f t="shared" si="79"/>
        <v>#DIV/0!</v>
      </c>
    </row>
    <row r="234" spans="1:11" ht="26.4">
      <c r="A234" s="271">
        <v>3221</v>
      </c>
      <c r="B234" s="272"/>
      <c r="C234" s="273"/>
      <c r="D234" s="335" t="s">
        <v>184</v>
      </c>
      <c r="E234" s="99"/>
      <c r="F234" s="98"/>
      <c r="G234" s="98"/>
      <c r="H234" s="98"/>
      <c r="I234" s="98"/>
      <c r="J234" s="231" t="e">
        <f t="shared" si="77"/>
        <v>#DIV/0!</v>
      </c>
      <c r="K234" s="232" t="e">
        <f t="shared" si="79"/>
        <v>#DIV/0!</v>
      </c>
    </row>
    <row r="235" spans="1:11" ht="26.4">
      <c r="A235" s="344">
        <v>4</v>
      </c>
      <c r="B235" s="323"/>
      <c r="C235" s="324"/>
      <c r="D235" s="325" t="s">
        <v>8</v>
      </c>
      <c r="E235" s="239">
        <f>SUM(E236)</f>
        <v>0</v>
      </c>
      <c r="F235" s="240">
        <f t="shared" ref="F235:I237" si="85">SUM(F236)</f>
        <v>0</v>
      </c>
      <c r="G235" s="240"/>
      <c r="H235" s="240">
        <f t="shared" si="85"/>
        <v>0</v>
      </c>
      <c r="I235" s="240">
        <f t="shared" si="85"/>
        <v>0</v>
      </c>
      <c r="J235" s="231" t="e">
        <f t="shared" si="77"/>
        <v>#DIV/0!</v>
      </c>
      <c r="K235" s="232" t="e">
        <f t="shared" si="79"/>
        <v>#DIV/0!</v>
      </c>
    </row>
    <row r="236" spans="1:11" ht="26.4">
      <c r="A236" s="345">
        <v>42</v>
      </c>
      <c r="B236" s="346"/>
      <c r="C236" s="347"/>
      <c r="D236" s="316" t="s">
        <v>20</v>
      </c>
      <c r="E236" s="84">
        <f>SUM(E237)</f>
        <v>0</v>
      </c>
      <c r="F236" s="242">
        <f t="shared" si="85"/>
        <v>0</v>
      </c>
      <c r="G236" s="242"/>
      <c r="H236" s="242">
        <f t="shared" si="85"/>
        <v>0</v>
      </c>
      <c r="I236" s="242">
        <f t="shared" si="85"/>
        <v>0</v>
      </c>
      <c r="J236" s="231" t="e">
        <f t="shared" si="77"/>
        <v>#DIV/0!</v>
      </c>
      <c r="K236" s="232" t="e">
        <f t="shared" si="79"/>
        <v>#DIV/0!</v>
      </c>
    </row>
    <row r="237" spans="1:11">
      <c r="A237" s="447">
        <v>422</v>
      </c>
      <c r="B237" s="448"/>
      <c r="C237" s="449"/>
      <c r="D237" s="121" t="s">
        <v>198</v>
      </c>
      <c r="E237" s="90">
        <f>SUM(E238)</f>
        <v>0</v>
      </c>
      <c r="F237" s="92">
        <f t="shared" si="85"/>
        <v>0</v>
      </c>
      <c r="G237" s="92"/>
      <c r="H237" s="92">
        <f t="shared" si="85"/>
        <v>0</v>
      </c>
      <c r="I237" s="92">
        <f t="shared" si="85"/>
        <v>0</v>
      </c>
      <c r="J237" s="231" t="e">
        <f t="shared" si="77"/>
        <v>#DIV/0!</v>
      </c>
      <c r="K237" s="232" t="e">
        <f t="shared" si="79"/>
        <v>#DIV/0!</v>
      </c>
    </row>
    <row r="238" spans="1:11">
      <c r="A238" s="318">
        <v>4221</v>
      </c>
      <c r="B238" s="302"/>
      <c r="C238" s="303"/>
      <c r="D238" s="335" t="s">
        <v>149</v>
      </c>
      <c r="E238" s="99"/>
      <c r="F238" s="98"/>
      <c r="G238" s="98"/>
      <c r="H238" s="98"/>
      <c r="I238" s="98"/>
      <c r="J238" s="231" t="e">
        <f t="shared" si="77"/>
        <v>#DIV/0!</v>
      </c>
      <c r="K238" s="232" t="e">
        <f t="shared" si="79"/>
        <v>#DIV/0!</v>
      </c>
    </row>
    <row r="239" spans="1:11" ht="22.95" customHeight="1">
      <c r="A239" s="444" t="s">
        <v>217</v>
      </c>
      <c r="B239" s="445"/>
      <c r="C239" s="446"/>
      <c r="D239" s="320" t="s">
        <v>218</v>
      </c>
      <c r="E239" s="234">
        <f>SUM(E240+E257+E272)</f>
        <v>0</v>
      </c>
      <c r="F239" s="56">
        <v>0</v>
      </c>
      <c r="G239" s="56"/>
      <c r="H239" s="56">
        <f>SUM(H240+H257)</f>
        <v>17500</v>
      </c>
      <c r="I239" s="56">
        <f>SUM(I240+I257)</f>
        <v>0</v>
      </c>
      <c r="J239" s="231" t="e">
        <f t="shared" si="77"/>
        <v>#DIV/0!</v>
      </c>
      <c r="K239" s="232" t="e">
        <f t="shared" si="79"/>
        <v>#DIV/0!</v>
      </c>
    </row>
    <row r="240" spans="1:11" ht="26.4" customHeight="1">
      <c r="A240" s="438" t="s">
        <v>219</v>
      </c>
      <c r="B240" s="439"/>
      <c r="C240" s="440"/>
      <c r="D240" s="321" t="s">
        <v>220</v>
      </c>
      <c r="E240" s="236">
        <f t="shared" ref="E240:H241" si="86">SUM(E241)</f>
        <v>0</v>
      </c>
      <c r="F240" s="237">
        <f>SUM(F241+F253)</f>
        <v>5631.85</v>
      </c>
      <c r="G240" s="237"/>
      <c r="H240" s="237">
        <f>SUM(H241+H253)</f>
        <v>7500</v>
      </c>
      <c r="I240" s="237">
        <f>SUM(I241+I253)</f>
        <v>0</v>
      </c>
      <c r="J240" s="231">
        <f t="shared" si="77"/>
        <v>0</v>
      </c>
      <c r="K240" s="232">
        <f t="shared" si="79"/>
        <v>0</v>
      </c>
    </row>
    <row r="241" spans="1:11">
      <c r="A241" s="453">
        <v>3</v>
      </c>
      <c r="B241" s="454"/>
      <c r="C241" s="455"/>
      <c r="D241" s="348" t="s">
        <v>6</v>
      </c>
      <c r="E241" s="349">
        <f t="shared" si="86"/>
        <v>0</v>
      </c>
      <c r="F241" s="350">
        <f t="shared" si="86"/>
        <v>2064</v>
      </c>
      <c r="G241" s="350"/>
      <c r="H241" s="350">
        <f t="shared" si="86"/>
        <v>2500</v>
      </c>
      <c r="I241" s="350">
        <f>SUM(I242+I245)</f>
        <v>0</v>
      </c>
      <c r="J241" s="231">
        <f t="shared" si="77"/>
        <v>0</v>
      </c>
      <c r="K241" s="232">
        <f t="shared" si="79"/>
        <v>0</v>
      </c>
    </row>
    <row r="242" spans="1:11">
      <c r="A242" s="435">
        <v>32</v>
      </c>
      <c r="B242" s="436"/>
      <c r="C242" s="437"/>
      <c r="D242" s="316" t="s">
        <v>13</v>
      </c>
      <c r="E242" s="84">
        <f>SUM(E245+E251)</f>
        <v>0</v>
      </c>
      <c r="F242" s="242">
        <f>SUM(F243+F245+F251)</f>
        <v>2064</v>
      </c>
      <c r="G242" s="242"/>
      <c r="H242" s="242">
        <f>SUM(H243+H250)</f>
        <v>2500</v>
      </c>
      <c r="I242" s="242">
        <f>SUM(I244)</f>
        <v>0</v>
      </c>
      <c r="J242" s="231">
        <f t="shared" si="77"/>
        <v>0</v>
      </c>
      <c r="K242" s="232">
        <f t="shared" si="79"/>
        <v>0</v>
      </c>
    </row>
    <row r="243" spans="1:11">
      <c r="A243" s="292">
        <v>322</v>
      </c>
      <c r="B243" s="293"/>
      <c r="C243" s="294"/>
      <c r="D243" s="333"/>
      <c r="E243" s="84"/>
      <c r="F243" s="242">
        <f>SUM(F244)</f>
        <v>264</v>
      </c>
      <c r="G243" s="242"/>
      <c r="H243" s="242"/>
      <c r="I243" s="242">
        <f>SUM(I244)</f>
        <v>0</v>
      </c>
      <c r="J243" s="231">
        <f t="shared" si="77"/>
        <v>0</v>
      </c>
      <c r="K243" s="232"/>
    </row>
    <row r="244" spans="1:11" ht="26.4">
      <c r="A244" s="318">
        <v>3221</v>
      </c>
      <c r="B244" s="302"/>
      <c r="C244" s="303"/>
      <c r="D244" s="335" t="s">
        <v>184</v>
      </c>
      <c r="E244" s="99"/>
      <c r="F244" s="98">
        <v>264</v>
      </c>
      <c r="G244" s="98"/>
      <c r="H244" s="98"/>
      <c r="I244" s="98"/>
      <c r="J244" s="231">
        <f t="shared" si="77"/>
        <v>0</v>
      </c>
      <c r="K244" s="232"/>
    </row>
    <row r="245" spans="1:11">
      <c r="A245" s="274">
        <v>323</v>
      </c>
      <c r="B245" s="275"/>
      <c r="C245" s="276"/>
      <c r="D245" s="334" t="s">
        <v>109</v>
      </c>
      <c r="E245" s="90">
        <f>SUM(E246)</f>
        <v>0</v>
      </c>
      <c r="F245" s="92">
        <f>SUM(F246:F250)</f>
        <v>1800</v>
      </c>
      <c r="G245" s="92">
        <f>SUM(G246:G252)</f>
        <v>0</v>
      </c>
      <c r="H245" s="92">
        <f>SUM(H246:H252)</f>
        <v>2500</v>
      </c>
      <c r="I245" s="92">
        <f>SUM(I246:I250)</f>
        <v>0</v>
      </c>
      <c r="J245" s="231">
        <f t="shared" si="77"/>
        <v>0</v>
      </c>
      <c r="K245" s="232">
        <f t="shared" si="79"/>
        <v>0</v>
      </c>
    </row>
    <row r="246" spans="1:11">
      <c r="A246" s="298">
        <v>3231</v>
      </c>
      <c r="B246" s="299"/>
      <c r="C246" s="300"/>
      <c r="D246" s="351" t="s">
        <v>186</v>
      </c>
      <c r="E246" s="99"/>
      <c r="F246" s="98"/>
      <c r="G246" s="98"/>
      <c r="H246" s="98"/>
      <c r="I246" s="98"/>
      <c r="J246" s="231" t="e">
        <f t="shared" si="77"/>
        <v>#DIV/0!</v>
      </c>
      <c r="K246" s="232" t="e">
        <f t="shared" si="79"/>
        <v>#DIV/0!</v>
      </c>
    </row>
    <row r="247" spans="1:11">
      <c r="A247" s="298">
        <v>3232</v>
      </c>
      <c r="B247" s="299"/>
      <c r="C247" s="299"/>
      <c r="D247" s="351" t="s">
        <v>243</v>
      </c>
      <c r="E247" s="221"/>
      <c r="F247" s="192"/>
      <c r="G247" s="192"/>
      <c r="H247" s="192"/>
      <c r="I247" s="192"/>
      <c r="J247" s="231" t="e">
        <f t="shared" si="77"/>
        <v>#DIV/0!</v>
      </c>
      <c r="K247" s="232" t="e">
        <f t="shared" si="79"/>
        <v>#DIV/0!</v>
      </c>
    </row>
    <row r="248" spans="1:11">
      <c r="A248" s="298">
        <v>3234</v>
      </c>
      <c r="B248" s="299"/>
      <c r="C248" s="299"/>
      <c r="D248" s="351" t="s">
        <v>113</v>
      </c>
      <c r="E248" s="221"/>
      <c r="F248" s="192"/>
      <c r="G248" s="192"/>
      <c r="H248" s="192"/>
      <c r="I248" s="192"/>
      <c r="J248" s="231" t="e">
        <f t="shared" si="77"/>
        <v>#DIV/0!</v>
      </c>
      <c r="K248" s="232"/>
    </row>
    <row r="249" spans="1:11">
      <c r="A249" s="298">
        <v>3238</v>
      </c>
      <c r="B249" s="299"/>
      <c r="C249" s="299"/>
      <c r="D249" s="351" t="s">
        <v>117</v>
      </c>
      <c r="E249" s="221"/>
      <c r="F249" s="192"/>
      <c r="G249" s="192"/>
      <c r="H249" s="192"/>
      <c r="I249" s="192"/>
      <c r="J249" s="231" t="e">
        <f t="shared" si="77"/>
        <v>#DIV/0!</v>
      </c>
      <c r="K249" s="232" t="e">
        <f t="shared" si="79"/>
        <v>#DIV/0!</v>
      </c>
    </row>
    <row r="250" spans="1:11">
      <c r="A250" s="298">
        <v>3239</v>
      </c>
      <c r="B250" s="299"/>
      <c r="C250" s="299"/>
      <c r="D250" s="351" t="s">
        <v>118</v>
      </c>
      <c r="E250" s="221"/>
      <c r="F250" s="192">
        <v>1800</v>
      </c>
      <c r="G250" s="192"/>
      <c r="H250" s="192">
        <v>2500</v>
      </c>
      <c r="I250" s="192"/>
      <c r="J250" s="231">
        <f t="shared" si="77"/>
        <v>0</v>
      </c>
      <c r="K250" s="232"/>
    </row>
    <row r="251" spans="1:11" ht="26.4">
      <c r="A251" s="295">
        <v>329</v>
      </c>
      <c r="B251" s="296"/>
      <c r="C251" s="296"/>
      <c r="D251" s="121" t="s">
        <v>119</v>
      </c>
      <c r="E251" s="352">
        <f>SUM(E252)</f>
        <v>0</v>
      </c>
      <c r="F251" s="353">
        <f t="shared" ref="F251:I251" si="87">SUM(F252)</f>
        <v>0</v>
      </c>
      <c r="G251" s="353"/>
      <c r="H251" s="353">
        <f t="shared" si="87"/>
        <v>0</v>
      </c>
      <c r="I251" s="353">
        <f t="shared" si="87"/>
        <v>0</v>
      </c>
      <c r="J251" s="231" t="e">
        <f t="shared" si="77"/>
        <v>#DIV/0!</v>
      </c>
      <c r="K251" s="232" t="e">
        <f t="shared" si="79"/>
        <v>#DIV/0!</v>
      </c>
    </row>
    <row r="252" spans="1:11" ht="26.4">
      <c r="A252" s="298">
        <v>3299</v>
      </c>
      <c r="B252" s="299"/>
      <c r="C252" s="300"/>
      <c r="D252" s="354" t="s">
        <v>119</v>
      </c>
      <c r="E252" s="99"/>
      <c r="F252" s="98"/>
      <c r="G252" s="98"/>
      <c r="H252" s="98"/>
      <c r="I252" s="98"/>
      <c r="J252" s="231" t="e">
        <f t="shared" si="77"/>
        <v>#DIV/0!</v>
      </c>
      <c r="K252" s="232" t="e">
        <f t="shared" si="79"/>
        <v>#DIV/0!</v>
      </c>
    </row>
    <row r="253" spans="1:11">
      <c r="A253" s="355">
        <v>4</v>
      </c>
      <c r="B253" s="356"/>
      <c r="C253" s="357"/>
      <c r="D253" s="358" t="s">
        <v>253</v>
      </c>
      <c r="E253" s="359"/>
      <c r="F253" s="360">
        <f>SUM(F254)</f>
        <v>3567.85</v>
      </c>
      <c r="G253" s="360"/>
      <c r="H253" s="360">
        <f t="shared" ref="H253:I255" si="88">SUM(H254)</f>
        <v>5000</v>
      </c>
      <c r="I253" s="360">
        <f t="shared" si="88"/>
        <v>0</v>
      </c>
      <c r="J253" s="231">
        <f t="shared" si="77"/>
        <v>0</v>
      </c>
      <c r="K253" s="232"/>
    </row>
    <row r="254" spans="1:11">
      <c r="A254" s="298">
        <v>42</v>
      </c>
      <c r="B254" s="299"/>
      <c r="C254" s="300"/>
      <c r="D254" s="354" t="s">
        <v>254</v>
      </c>
      <c r="E254" s="99"/>
      <c r="F254" s="98">
        <f>SUM(F255)</f>
        <v>3567.85</v>
      </c>
      <c r="G254" s="98"/>
      <c r="H254" s="98">
        <f t="shared" si="88"/>
        <v>5000</v>
      </c>
      <c r="I254" s="98">
        <f t="shared" si="88"/>
        <v>0</v>
      </c>
      <c r="J254" s="231">
        <f t="shared" si="77"/>
        <v>0</v>
      </c>
      <c r="K254" s="232"/>
    </row>
    <row r="255" spans="1:11">
      <c r="A255" s="298">
        <v>422</v>
      </c>
      <c r="B255" s="299"/>
      <c r="C255" s="300"/>
      <c r="D255" s="354" t="s">
        <v>198</v>
      </c>
      <c r="E255" s="99"/>
      <c r="F255" s="98">
        <f>SUM(F256)</f>
        <v>3567.85</v>
      </c>
      <c r="G255" s="98"/>
      <c r="H255" s="98">
        <f t="shared" si="88"/>
        <v>5000</v>
      </c>
      <c r="I255" s="98">
        <f t="shared" si="88"/>
        <v>0</v>
      </c>
      <c r="J255" s="231">
        <f t="shared" si="77"/>
        <v>0</v>
      </c>
      <c r="K255" s="232"/>
    </row>
    <row r="256" spans="1:11">
      <c r="A256" s="298">
        <v>4221</v>
      </c>
      <c r="B256" s="299"/>
      <c r="C256" s="300"/>
      <c r="D256" s="354" t="s">
        <v>149</v>
      </c>
      <c r="E256" s="99"/>
      <c r="F256" s="98">
        <v>3567.85</v>
      </c>
      <c r="G256" s="98"/>
      <c r="H256" s="98">
        <v>5000</v>
      </c>
      <c r="I256" s="98"/>
      <c r="J256" s="231">
        <f t="shared" si="77"/>
        <v>0</v>
      </c>
      <c r="K256" s="232"/>
    </row>
    <row r="257" spans="1:11" ht="19.5" customHeight="1">
      <c r="A257" s="450" t="s">
        <v>221</v>
      </c>
      <c r="B257" s="451"/>
      <c r="C257" s="452"/>
      <c r="D257" s="361" t="s">
        <v>222</v>
      </c>
      <c r="E257" s="359">
        <f>SUM(E258+E268)</f>
        <v>0</v>
      </c>
      <c r="F257" s="360">
        <f t="shared" ref="F257:I257" si="89">SUM(F258+F268)</f>
        <v>0</v>
      </c>
      <c r="G257" s="360"/>
      <c r="H257" s="360">
        <f t="shared" si="89"/>
        <v>10000</v>
      </c>
      <c r="I257" s="360">
        <f t="shared" si="89"/>
        <v>0</v>
      </c>
      <c r="J257" s="231" t="e">
        <f t="shared" si="77"/>
        <v>#DIV/0!</v>
      </c>
      <c r="K257" s="232" t="e">
        <f t="shared" si="79"/>
        <v>#DIV/0!</v>
      </c>
    </row>
    <row r="258" spans="1:11">
      <c r="A258" s="344">
        <v>3</v>
      </c>
      <c r="B258" s="323"/>
      <c r="C258" s="324"/>
      <c r="D258" s="325" t="s">
        <v>6</v>
      </c>
      <c r="E258" s="239">
        <f>SUM(E259)</f>
        <v>0</v>
      </c>
      <c r="F258" s="240">
        <f t="shared" ref="F258:I258" si="90">SUM(F259)</f>
        <v>0</v>
      </c>
      <c r="G258" s="240"/>
      <c r="H258" s="240">
        <f t="shared" si="90"/>
        <v>10000</v>
      </c>
      <c r="I258" s="240">
        <f t="shared" si="90"/>
        <v>0</v>
      </c>
      <c r="J258" s="231" t="e">
        <f t="shared" si="77"/>
        <v>#DIV/0!</v>
      </c>
      <c r="K258" s="232" t="e">
        <f t="shared" si="79"/>
        <v>#DIV/0!</v>
      </c>
    </row>
    <row r="259" spans="1:11">
      <c r="A259" s="292">
        <v>32</v>
      </c>
      <c r="B259" s="293"/>
      <c r="C259" s="294"/>
      <c r="D259" s="333" t="s">
        <v>13</v>
      </c>
      <c r="E259" s="84">
        <f>SUM(E260+E262+E265)</f>
        <v>0</v>
      </c>
      <c r="F259" s="242">
        <f>SUM(F260+F262+F265)</f>
        <v>0</v>
      </c>
      <c r="G259" s="242"/>
      <c r="H259" s="242">
        <f t="shared" ref="H259:I259" si="91">SUM(H260+H262+H265)</f>
        <v>10000</v>
      </c>
      <c r="I259" s="242">
        <f t="shared" si="91"/>
        <v>0</v>
      </c>
      <c r="J259" s="231" t="e">
        <f t="shared" si="77"/>
        <v>#DIV/0!</v>
      </c>
      <c r="K259" s="232" t="e">
        <f t="shared" si="79"/>
        <v>#DIV/0!</v>
      </c>
    </row>
    <row r="260" spans="1:11">
      <c r="A260" s="274">
        <v>321</v>
      </c>
      <c r="B260" s="275"/>
      <c r="C260" s="276"/>
      <c r="D260" s="334" t="s">
        <v>98</v>
      </c>
      <c r="E260" s="90">
        <f>SUM(E261)</f>
        <v>0</v>
      </c>
      <c r="F260" s="92">
        <f t="shared" ref="F260:I260" si="92">SUM(F261)</f>
        <v>0</v>
      </c>
      <c r="G260" s="92"/>
      <c r="H260" s="92">
        <f t="shared" si="92"/>
        <v>0</v>
      </c>
      <c r="I260" s="92">
        <f t="shared" si="92"/>
        <v>0</v>
      </c>
      <c r="J260" s="231" t="e">
        <f t="shared" si="77"/>
        <v>#DIV/0!</v>
      </c>
      <c r="K260" s="232" t="e">
        <f t="shared" si="79"/>
        <v>#DIV/0!</v>
      </c>
    </row>
    <row r="261" spans="1:11">
      <c r="A261" s="298">
        <v>3211</v>
      </c>
      <c r="B261" s="299"/>
      <c r="C261" s="300"/>
      <c r="D261" s="335" t="s">
        <v>99</v>
      </c>
      <c r="E261" s="99"/>
      <c r="F261" s="98"/>
      <c r="G261" s="98"/>
      <c r="H261" s="98"/>
      <c r="I261" s="98"/>
      <c r="J261" s="231" t="e">
        <f t="shared" si="77"/>
        <v>#DIV/0!</v>
      </c>
      <c r="K261" s="232" t="e">
        <f t="shared" si="79"/>
        <v>#DIV/0!</v>
      </c>
    </row>
    <row r="262" spans="1:11">
      <c r="A262" s="295">
        <v>322</v>
      </c>
      <c r="B262" s="296"/>
      <c r="C262" s="297"/>
      <c r="D262" s="334" t="s">
        <v>102</v>
      </c>
      <c r="E262" s="90">
        <f>SUM(E263+E264)</f>
        <v>0</v>
      </c>
      <c r="F262" s="92">
        <f>SUM(F263)</f>
        <v>0</v>
      </c>
      <c r="G262" s="92"/>
      <c r="H262" s="92">
        <f t="shared" ref="H262:I262" si="93">SUM(H263+H264)</f>
        <v>2000</v>
      </c>
      <c r="I262" s="92">
        <f t="shared" si="93"/>
        <v>0</v>
      </c>
      <c r="J262" s="231" t="e">
        <f t="shared" si="77"/>
        <v>#DIV/0!</v>
      </c>
      <c r="K262" s="232" t="e">
        <f t="shared" si="79"/>
        <v>#DIV/0!</v>
      </c>
    </row>
    <row r="263" spans="1:11" ht="26.4">
      <c r="A263" s="298">
        <v>3221</v>
      </c>
      <c r="B263" s="299"/>
      <c r="C263" s="300"/>
      <c r="D263" s="335" t="s">
        <v>184</v>
      </c>
      <c r="E263" s="99"/>
      <c r="F263" s="98"/>
      <c r="G263" s="98"/>
      <c r="H263" s="98">
        <v>2000</v>
      </c>
      <c r="I263" s="98"/>
      <c r="J263" s="231" t="e">
        <f t="shared" si="77"/>
        <v>#DIV/0!</v>
      </c>
      <c r="K263" s="232" t="e">
        <f t="shared" si="79"/>
        <v>#DIV/0!</v>
      </c>
    </row>
    <row r="264" spans="1:11">
      <c r="A264" s="298">
        <v>3225</v>
      </c>
      <c r="B264" s="299"/>
      <c r="C264" s="300"/>
      <c r="D264" s="335" t="s">
        <v>185</v>
      </c>
      <c r="E264" s="99"/>
      <c r="F264" s="98"/>
      <c r="G264" s="98"/>
      <c r="H264" s="98"/>
      <c r="I264" s="98"/>
      <c r="J264" s="231" t="e">
        <f t="shared" si="77"/>
        <v>#DIV/0!</v>
      </c>
      <c r="K264" s="232" t="e">
        <f t="shared" si="79"/>
        <v>#DIV/0!</v>
      </c>
    </row>
    <row r="265" spans="1:11">
      <c r="A265" s="295">
        <v>323</v>
      </c>
      <c r="B265" s="296"/>
      <c r="C265" s="297"/>
      <c r="D265" s="334" t="s">
        <v>109</v>
      </c>
      <c r="E265" s="90">
        <f>SUM(E266)</f>
        <v>0</v>
      </c>
      <c r="F265" s="92">
        <f>SUM(F266)</f>
        <v>0</v>
      </c>
      <c r="G265" s="92"/>
      <c r="H265" s="92">
        <f t="shared" ref="H265" si="94">SUM(H266)</f>
        <v>8000</v>
      </c>
      <c r="I265" s="92"/>
      <c r="J265" s="231" t="e">
        <f t="shared" si="77"/>
        <v>#DIV/0!</v>
      </c>
      <c r="K265" s="232" t="e">
        <f t="shared" si="79"/>
        <v>#DIV/0!</v>
      </c>
    </row>
    <row r="266" spans="1:11">
      <c r="A266" s="298">
        <v>3239</v>
      </c>
      <c r="B266" s="299"/>
      <c r="C266" s="300"/>
      <c r="D266" s="335" t="s">
        <v>118</v>
      </c>
      <c r="E266" s="99"/>
      <c r="F266" s="98"/>
      <c r="G266" s="98"/>
      <c r="H266" s="98">
        <v>8000</v>
      </c>
      <c r="I266" s="98"/>
      <c r="J266" s="231" t="e">
        <f t="shared" si="77"/>
        <v>#DIV/0!</v>
      </c>
      <c r="K266" s="232" t="e">
        <f t="shared" si="79"/>
        <v>#DIV/0!</v>
      </c>
    </row>
    <row r="267" spans="1:11">
      <c r="A267" s="298">
        <v>381</v>
      </c>
      <c r="B267" s="299"/>
      <c r="C267" s="300"/>
      <c r="D267" s="335"/>
      <c r="E267" s="99"/>
      <c r="F267" s="98"/>
      <c r="G267" s="98"/>
      <c r="H267" s="98"/>
      <c r="I267" s="98"/>
      <c r="J267" s="231" t="e">
        <f t="shared" si="77"/>
        <v>#DIV/0!</v>
      </c>
      <c r="K267" s="232" t="e">
        <f t="shared" si="79"/>
        <v>#DIV/0!</v>
      </c>
    </row>
    <row r="268" spans="1:11" ht="26.4">
      <c r="A268" s="441">
        <v>4</v>
      </c>
      <c r="B268" s="442"/>
      <c r="C268" s="443"/>
      <c r="D268" s="315" t="s">
        <v>8</v>
      </c>
      <c r="E268" s="239">
        <f>SUM(E269)</f>
        <v>0</v>
      </c>
      <c r="F268" s="240">
        <f t="shared" ref="F268:I270" si="95">SUM(F269)</f>
        <v>0</v>
      </c>
      <c r="G268" s="240"/>
      <c r="H268" s="240">
        <f t="shared" si="95"/>
        <v>0</v>
      </c>
      <c r="I268" s="240">
        <f t="shared" si="95"/>
        <v>0</v>
      </c>
      <c r="J268" s="231" t="e">
        <f t="shared" si="77"/>
        <v>#DIV/0!</v>
      </c>
      <c r="K268" s="232" t="e">
        <f t="shared" si="79"/>
        <v>#DIV/0!</v>
      </c>
    </row>
    <row r="269" spans="1:11" ht="26.4">
      <c r="A269" s="435">
        <v>42</v>
      </c>
      <c r="B269" s="436"/>
      <c r="C269" s="437"/>
      <c r="D269" s="316" t="s">
        <v>20</v>
      </c>
      <c r="E269" s="84">
        <f>SUM(E270)</f>
        <v>0</v>
      </c>
      <c r="F269" s="242">
        <f t="shared" si="95"/>
        <v>0</v>
      </c>
      <c r="G269" s="242"/>
      <c r="H269" s="242">
        <f t="shared" si="95"/>
        <v>0</v>
      </c>
      <c r="I269" s="242">
        <f t="shared" si="95"/>
        <v>0</v>
      </c>
      <c r="J269" s="231" t="e">
        <f t="shared" si="77"/>
        <v>#DIV/0!</v>
      </c>
      <c r="K269" s="232" t="e">
        <f t="shared" si="79"/>
        <v>#DIV/0!</v>
      </c>
    </row>
    <row r="270" spans="1:11">
      <c r="A270" s="274">
        <v>422</v>
      </c>
      <c r="B270" s="275"/>
      <c r="C270" s="276"/>
      <c r="D270" s="334" t="s">
        <v>198</v>
      </c>
      <c r="E270" s="90">
        <f>SUM(E271)</f>
        <v>0</v>
      </c>
      <c r="F270" s="92">
        <f t="shared" si="95"/>
        <v>0</v>
      </c>
      <c r="G270" s="92"/>
      <c r="H270" s="92">
        <f t="shared" si="95"/>
        <v>0</v>
      </c>
      <c r="I270" s="92">
        <f t="shared" si="95"/>
        <v>0</v>
      </c>
      <c r="J270" s="231" t="e">
        <f t="shared" si="77"/>
        <v>#DIV/0!</v>
      </c>
      <c r="K270" s="232" t="e">
        <f t="shared" si="79"/>
        <v>#DIV/0!</v>
      </c>
    </row>
    <row r="271" spans="1:11">
      <c r="A271" s="318">
        <v>4221</v>
      </c>
      <c r="B271" s="302"/>
      <c r="C271" s="303"/>
      <c r="D271" s="335" t="s">
        <v>149</v>
      </c>
      <c r="E271" s="99"/>
      <c r="F271" s="98"/>
      <c r="G271" s="98"/>
      <c r="H271" s="98"/>
      <c r="I271" s="98"/>
      <c r="J271" s="231" t="e">
        <f t="shared" si="77"/>
        <v>#DIV/0!</v>
      </c>
      <c r="K271" s="232" t="e">
        <f t="shared" si="79"/>
        <v>#DIV/0!</v>
      </c>
    </row>
    <row r="272" spans="1:11" ht="26.4" customHeight="1">
      <c r="A272" s="438" t="s">
        <v>223</v>
      </c>
      <c r="B272" s="439"/>
      <c r="C272" s="440"/>
      <c r="D272" s="321" t="s">
        <v>224</v>
      </c>
      <c r="E272" s="236">
        <f>SUM(E273+E282)</f>
        <v>0</v>
      </c>
      <c r="F272" s="301">
        <f t="shared" ref="F272:I272" si="96">SUM(F273+F282)</f>
        <v>0</v>
      </c>
      <c r="G272" s="301"/>
      <c r="H272" s="301">
        <f t="shared" si="96"/>
        <v>0</v>
      </c>
      <c r="I272" s="301">
        <f t="shared" si="96"/>
        <v>0</v>
      </c>
      <c r="J272" s="231" t="e">
        <f t="shared" si="77"/>
        <v>#DIV/0!</v>
      </c>
      <c r="K272" s="232" t="e">
        <f t="shared" si="79"/>
        <v>#DIV/0!</v>
      </c>
    </row>
    <row r="273" spans="1:13">
      <c r="A273" s="344">
        <v>3</v>
      </c>
      <c r="B273" s="323"/>
      <c r="C273" s="324"/>
      <c r="D273" s="325" t="s">
        <v>6</v>
      </c>
      <c r="E273" s="239">
        <f>SUM(E274)</f>
        <v>0</v>
      </c>
      <c r="F273" s="240">
        <f t="shared" ref="F273:I273" si="97">SUM(F274)</f>
        <v>0</v>
      </c>
      <c r="G273" s="240"/>
      <c r="H273" s="240">
        <f t="shared" si="97"/>
        <v>0</v>
      </c>
      <c r="I273" s="240">
        <f t="shared" si="97"/>
        <v>0</v>
      </c>
      <c r="J273" s="231" t="e">
        <f t="shared" ref="J273:J336" si="98">SUM(I273/F273*100)</f>
        <v>#DIV/0!</v>
      </c>
      <c r="K273" s="232" t="e">
        <f t="shared" si="79"/>
        <v>#DIV/0!</v>
      </c>
    </row>
    <row r="274" spans="1:13">
      <c r="A274" s="292">
        <v>32</v>
      </c>
      <c r="B274" s="293"/>
      <c r="C274" s="294"/>
      <c r="D274" s="333" t="s">
        <v>13</v>
      </c>
      <c r="E274" s="84">
        <f>SUM(E275+E277+E279)</f>
        <v>0</v>
      </c>
      <c r="F274" s="242">
        <f t="shared" ref="F274:I274" si="99">SUM(F275+F277+F279)</f>
        <v>0</v>
      </c>
      <c r="G274" s="242"/>
      <c r="H274" s="242">
        <f t="shared" si="99"/>
        <v>0</v>
      </c>
      <c r="I274" s="242">
        <f t="shared" si="99"/>
        <v>0</v>
      </c>
      <c r="J274" s="231" t="e">
        <f t="shared" si="98"/>
        <v>#DIV/0!</v>
      </c>
      <c r="K274" s="232" t="e">
        <f t="shared" si="79"/>
        <v>#DIV/0!</v>
      </c>
    </row>
    <row r="275" spans="1:13">
      <c r="A275" s="274">
        <v>321</v>
      </c>
      <c r="B275" s="275"/>
      <c r="C275" s="276"/>
      <c r="D275" s="334" t="s">
        <v>98</v>
      </c>
      <c r="E275" s="90">
        <f>SUM(E276)</f>
        <v>0</v>
      </c>
      <c r="F275" s="92">
        <f t="shared" ref="F275:I275" si="100">SUM(F276)</f>
        <v>0</v>
      </c>
      <c r="G275" s="92"/>
      <c r="H275" s="92">
        <f t="shared" si="100"/>
        <v>0</v>
      </c>
      <c r="I275" s="92">
        <f t="shared" si="100"/>
        <v>0</v>
      </c>
      <c r="J275" s="231" t="e">
        <f t="shared" si="98"/>
        <v>#DIV/0!</v>
      </c>
      <c r="K275" s="232" t="e">
        <f t="shared" si="79"/>
        <v>#DIV/0!</v>
      </c>
    </row>
    <row r="276" spans="1:13">
      <c r="A276" s="298">
        <v>3211</v>
      </c>
      <c r="B276" s="299"/>
      <c r="C276" s="300"/>
      <c r="D276" s="335" t="s">
        <v>99</v>
      </c>
      <c r="E276" s="99"/>
      <c r="F276" s="98"/>
      <c r="G276" s="98"/>
      <c r="H276" s="98"/>
      <c r="I276" s="98"/>
      <c r="J276" s="231" t="e">
        <f t="shared" si="98"/>
        <v>#DIV/0!</v>
      </c>
      <c r="K276" s="232" t="e">
        <f t="shared" si="79"/>
        <v>#DIV/0!</v>
      </c>
    </row>
    <row r="277" spans="1:13">
      <c r="A277" s="295">
        <v>322</v>
      </c>
      <c r="B277" s="296"/>
      <c r="C277" s="297"/>
      <c r="D277" s="334" t="s">
        <v>102</v>
      </c>
      <c r="E277" s="90">
        <f>SUM(E278+E279)</f>
        <v>0</v>
      </c>
      <c r="F277" s="92">
        <f t="shared" ref="F277:I277" si="101">SUM(F278+F279)</f>
        <v>0</v>
      </c>
      <c r="G277" s="92"/>
      <c r="H277" s="92">
        <f t="shared" si="101"/>
        <v>0</v>
      </c>
      <c r="I277" s="92">
        <f t="shared" si="101"/>
        <v>0</v>
      </c>
      <c r="J277" s="231" t="e">
        <f t="shared" si="98"/>
        <v>#DIV/0!</v>
      </c>
      <c r="K277" s="232" t="e">
        <f t="shared" si="79"/>
        <v>#DIV/0!</v>
      </c>
    </row>
    <row r="278" spans="1:13" ht="26.4">
      <c r="A278" s="298">
        <v>3221</v>
      </c>
      <c r="B278" s="299"/>
      <c r="C278" s="300"/>
      <c r="D278" s="335" t="s">
        <v>184</v>
      </c>
      <c r="E278" s="99"/>
      <c r="F278" s="98"/>
      <c r="G278" s="98"/>
      <c r="H278" s="98"/>
      <c r="I278" s="98"/>
      <c r="J278" s="231" t="e">
        <f t="shared" si="98"/>
        <v>#DIV/0!</v>
      </c>
      <c r="K278" s="232" t="e">
        <f t="shared" si="79"/>
        <v>#DIV/0!</v>
      </c>
    </row>
    <row r="279" spans="1:13">
      <c r="A279" s="298">
        <v>3225</v>
      </c>
      <c r="B279" s="299"/>
      <c r="C279" s="300"/>
      <c r="D279" s="335" t="s">
        <v>185</v>
      </c>
      <c r="E279" s="99"/>
      <c r="F279" s="98"/>
      <c r="G279" s="98"/>
      <c r="H279" s="98"/>
      <c r="I279" s="98"/>
      <c r="J279" s="231" t="e">
        <f t="shared" si="98"/>
        <v>#DIV/0!</v>
      </c>
      <c r="K279" s="232" t="e">
        <f t="shared" si="79"/>
        <v>#DIV/0!</v>
      </c>
    </row>
    <row r="280" spans="1:13">
      <c r="A280" s="295">
        <v>323</v>
      </c>
      <c r="B280" s="296"/>
      <c r="C280" s="297"/>
      <c r="D280" s="334" t="s">
        <v>109</v>
      </c>
      <c r="E280" s="362">
        <f>SUM(E281)</f>
        <v>0</v>
      </c>
      <c r="F280" s="363">
        <f t="shared" ref="F280:I280" si="102">SUM(F281)</f>
        <v>0</v>
      </c>
      <c r="G280" s="363"/>
      <c r="H280" s="363">
        <f t="shared" si="102"/>
        <v>0</v>
      </c>
      <c r="I280" s="363">
        <f t="shared" si="102"/>
        <v>0</v>
      </c>
      <c r="J280" s="231" t="e">
        <f t="shared" si="98"/>
        <v>#DIV/0!</v>
      </c>
      <c r="K280" s="232" t="e">
        <f t="shared" si="79"/>
        <v>#DIV/0!</v>
      </c>
    </row>
    <row r="281" spans="1:13">
      <c r="A281" s="298">
        <v>3239</v>
      </c>
      <c r="B281" s="299"/>
      <c r="C281" s="300"/>
      <c r="D281" s="335" t="s">
        <v>118</v>
      </c>
      <c r="E281" s="99"/>
      <c r="F281" s="98"/>
      <c r="G281" s="98"/>
      <c r="H281" s="98"/>
      <c r="I281" s="98"/>
      <c r="J281" s="231" t="e">
        <f t="shared" si="98"/>
        <v>#DIV/0!</v>
      </c>
      <c r="K281" s="232" t="e">
        <f t="shared" si="79"/>
        <v>#DIV/0!</v>
      </c>
    </row>
    <row r="282" spans="1:13" ht="26.4">
      <c r="A282" s="441">
        <v>4</v>
      </c>
      <c r="B282" s="442"/>
      <c r="C282" s="443"/>
      <c r="D282" s="315" t="s">
        <v>8</v>
      </c>
      <c r="E282" s="239">
        <f>SUM(E283)</f>
        <v>0</v>
      </c>
      <c r="F282" s="240">
        <f t="shared" ref="F282:I284" si="103">SUM(F283)</f>
        <v>0</v>
      </c>
      <c r="G282" s="240"/>
      <c r="H282" s="240">
        <f t="shared" si="103"/>
        <v>0</v>
      </c>
      <c r="I282" s="240">
        <f t="shared" si="103"/>
        <v>0</v>
      </c>
      <c r="J282" s="231" t="e">
        <f t="shared" si="98"/>
        <v>#DIV/0!</v>
      </c>
      <c r="K282" s="232" t="e">
        <f t="shared" si="79"/>
        <v>#DIV/0!</v>
      </c>
    </row>
    <row r="283" spans="1:13" ht="26.4">
      <c r="A283" s="435">
        <v>42</v>
      </c>
      <c r="B283" s="436"/>
      <c r="C283" s="437"/>
      <c r="D283" s="316" t="s">
        <v>20</v>
      </c>
      <c r="E283" s="84">
        <f>SUM(E284)</f>
        <v>0</v>
      </c>
      <c r="F283" s="242">
        <f t="shared" si="103"/>
        <v>0</v>
      </c>
      <c r="G283" s="242"/>
      <c r="H283" s="242">
        <f t="shared" si="103"/>
        <v>0</v>
      </c>
      <c r="I283" s="242">
        <f t="shared" si="103"/>
        <v>0</v>
      </c>
      <c r="J283" s="231" t="e">
        <f t="shared" si="98"/>
        <v>#DIV/0!</v>
      </c>
      <c r="K283" s="232" t="e">
        <f t="shared" si="79"/>
        <v>#DIV/0!</v>
      </c>
    </row>
    <row r="284" spans="1:13">
      <c r="A284" s="274">
        <v>422</v>
      </c>
      <c r="B284" s="275"/>
      <c r="C284" s="276"/>
      <c r="D284" s="334" t="s">
        <v>198</v>
      </c>
      <c r="E284" s="90">
        <f>SUM(E285)</f>
        <v>0</v>
      </c>
      <c r="F284" s="92">
        <f t="shared" si="103"/>
        <v>0</v>
      </c>
      <c r="G284" s="92"/>
      <c r="H284" s="92">
        <f t="shared" si="103"/>
        <v>0</v>
      </c>
      <c r="I284" s="92">
        <f t="shared" si="103"/>
        <v>0</v>
      </c>
      <c r="J284" s="231" t="e">
        <f t="shared" si="98"/>
        <v>#DIV/0!</v>
      </c>
      <c r="K284" s="232" t="e">
        <f t="shared" si="79"/>
        <v>#DIV/0!</v>
      </c>
    </row>
    <row r="285" spans="1:13">
      <c r="A285" s="318">
        <v>4221</v>
      </c>
      <c r="B285" s="302"/>
      <c r="C285" s="303"/>
      <c r="D285" s="335" t="s">
        <v>149</v>
      </c>
      <c r="E285" s="99"/>
      <c r="F285" s="98"/>
      <c r="G285" s="98"/>
      <c r="H285" s="98"/>
      <c r="I285" s="98"/>
      <c r="J285" s="231" t="e">
        <f t="shared" si="98"/>
        <v>#DIV/0!</v>
      </c>
      <c r="K285" s="232" t="e">
        <f t="shared" si="79"/>
        <v>#DIV/0!</v>
      </c>
    </row>
    <row r="286" spans="1:13" ht="26.4" customHeight="1">
      <c r="A286" s="444" t="s">
        <v>225</v>
      </c>
      <c r="B286" s="445"/>
      <c r="C286" s="446"/>
      <c r="D286" s="320" t="s">
        <v>226</v>
      </c>
      <c r="E286" s="234">
        <f>SUM(E287+E302)</f>
        <v>0</v>
      </c>
      <c r="F286" s="56">
        <f t="shared" ref="F286:I286" si="104">SUM(F287+F302)</f>
        <v>0</v>
      </c>
      <c r="G286" s="56"/>
      <c r="H286" s="56">
        <f t="shared" si="104"/>
        <v>2</v>
      </c>
      <c r="I286" s="56">
        <f t="shared" si="104"/>
        <v>0</v>
      </c>
      <c r="J286" s="231" t="e">
        <f t="shared" si="98"/>
        <v>#DIV/0!</v>
      </c>
      <c r="K286" s="232" t="e">
        <f t="shared" si="79"/>
        <v>#DIV/0!</v>
      </c>
    </row>
    <row r="287" spans="1:13" ht="26.4" customHeight="1">
      <c r="A287" s="438" t="s">
        <v>227</v>
      </c>
      <c r="B287" s="439"/>
      <c r="C287" s="440"/>
      <c r="D287" s="328" t="s">
        <v>228</v>
      </c>
      <c r="E287" s="364">
        <f>SUM(E288)</f>
        <v>0</v>
      </c>
      <c r="F287" s="237">
        <f t="shared" ref="F287:I287" si="105">SUM(F288)</f>
        <v>0</v>
      </c>
      <c r="G287" s="237"/>
      <c r="H287" s="237">
        <f t="shared" si="105"/>
        <v>2</v>
      </c>
      <c r="I287" s="237">
        <f t="shared" si="105"/>
        <v>0</v>
      </c>
      <c r="J287" s="231" t="e">
        <f t="shared" si="98"/>
        <v>#DIV/0!</v>
      </c>
      <c r="K287" s="232" t="e">
        <f t="shared" si="79"/>
        <v>#DIV/0!</v>
      </c>
      <c r="M287" s="27"/>
    </row>
    <row r="288" spans="1:13">
      <c r="A288" s="344">
        <v>3</v>
      </c>
      <c r="B288" s="323"/>
      <c r="C288" s="324"/>
      <c r="D288" s="325" t="s">
        <v>6</v>
      </c>
      <c r="E288" s="239">
        <f>SUM(E289+E299)</f>
        <v>0</v>
      </c>
      <c r="F288" s="240">
        <f t="shared" ref="F288:I288" si="106">SUM(F289+F299)</f>
        <v>0</v>
      </c>
      <c r="G288" s="240"/>
      <c r="H288" s="240">
        <f t="shared" si="106"/>
        <v>2</v>
      </c>
      <c r="I288" s="240">
        <f t="shared" si="106"/>
        <v>0</v>
      </c>
      <c r="J288" s="231" t="e">
        <f t="shared" si="98"/>
        <v>#DIV/0!</v>
      </c>
      <c r="K288" s="232" t="e">
        <f t="shared" si="79"/>
        <v>#DIV/0!</v>
      </c>
    </row>
    <row r="289" spans="1:13">
      <c r="A289" s="292">
        <v>32</v>
      </c>
      <c r="B289" s="293"/>
      <c r="C289" s="294"/>
      <c r="D289" s="333" t="s">
        <v>13</v>
      </c>
      <c r="E289" s="84">
        <f>SUM(E290+E292+E297)</f>
        <v>0</v>
      </c>
      <c r="F289" s="242">
        <f t="shared" ref="F289:I289" si="107">SUM(F290+F292+F297)</f>
        <v>0</v>
      </c>
      <c r="G289" s="242"/>
      <c r="H289" s="242">
        <f>SUM(H290+H295)</f>
        <v>2</v>
      </c>
      <c r="I289" s="242">
        <f t="shared" si="107"/>
        <v>0</v>
      </c>
      <c r="J289" s="231" t="e">
        <f t="shared" si="98"/>
        <v>#DIV/0!</v>
      </c>
      <c r="K289" s="232" t="e">
        <f t="shared" si="79"/>
        <v>#DIV/0!</v>
      </c>
    </row>
    <row r="290" spans="1:13">
      <c r="A290" s="274">
        <v>321</v>
      </c>
      <c r="B290" s="275"/>
      <c r="C290" s="276"/>
      <c r="D290" s="334" t="s">
        <v>98</v>
      </c>
      <c r="E290" s="90">
        <f>SUM(E291)</f>
        <v>0</v>
      </c>
      <c r="F290" s="92">
        <f t="shared" ref="F290:I290" si="108">SUM(F291)</f>
        <v>0</v>
      </c>
      <c r="G290" s="92"/>
      <c r="H290" s="92">
        <f t="shared" si="108"/>
        <v>0</v>
      </c>
      <c r="I290" s="92">
        <f t="shared" si="108"/>
        <v>0</v>
      </c>
      <c r="J290" s="231" t="e">
        <f t="shared" si="98"/>
        <v>#DIV/0!</v>
      </c>
      <c r="K290" s="232" t="e">
        <f t="shared" si="79"/>
        <v>#DIV/0!</v>
      </c>
    </row>
    <row r="291" spans="1:13">
      <c r="A291" s="298">
        <v>3211</v>
      </c>
      <c r="B291" s="299"/>
      <c r="C291" s="300"/>
      <c r="D291" s="335" t="s">
        <v>99</v>
      </c>
      <c r="E291" s="99"/>
      <c r="F291" s="98"/>
      <c r="G291" s="98"/>
      <c r="H291" s="98"/>
      <c r="I291" s="98"/>
      <c r="J291" s="231" t="e">
        <f t="shared" si="98"/>
        <v>#DIV/0!</v>
      </c>
      <c r="K291" s="232" t="e">
        <f t="shared" ref="K291:K356" si="109">I291/F291*100</f>
        <v>#DIV/0!</v>
      </c>
    </row>
    <row r="292" spans="1:13">
      <c r="A292" s="295">
        <v>322</v>
      </c>
      <c r="B292" s="296"/>
      <c r="C292" s="297"/>
      <c r="D292" s="334" t="s">
        <v>102</v>
      </c>
      <c r="E292" s="90">
        <f>SUM(E293+E294)</f>
        <v>0</v>
      </c>
      <c r="F292" s="92">
        <f t="shared" ref="F292:I292" si="110">SUM(F293+F294)</f>
        <v>0</v>
      </c>
      <c r="G292" s="92"/>
      <c r="H292" s="92">
        <f t="shared" si="110"/>
        <v>0</v>
      </c>
      <c r="I292" s="92">
        <f t="shared" si="110"/>
        <v>0</v>
      </c>
      <c r="J292" s="231" t="e">
        <f t="shared" si="98"/>
        <v>#DIV/0!</v>
      </c>
      <c r="K292" s="232" t="e">
        <f t="shared" si="109"/>
        <v>#DIV/0!</v>
      </c>
    </row>
    <row r="293" spans="1:13" ht="26.4">
      <c r="A293" s="298">
        <v>3221</v>
      </c>
      <c r="B293" s="299"/>
      <c r="C293" s="300"/>
      <c r="D293" s="335" t="s">
        <v>184</v>
      </c>
      <c r="E293" s="99"/>
      <c r="F293" s="98"/>
      <c r="G293" s="98"/>
      <c r="H293" s="98"/>
      <c r="I293" s="98"/>
      <c r="J293" s="231" t="e">
        <f t="shared" si="98"/>
        <v>#DIV/0!</v>
      </c>
      <c r="K293" s="232" t="e">
        <f t="shared" si="109"/>
        <v>#DIV/0!</v>
      </c>
    </row>
    <row r="294" spans="1:13">
      <c r="A294" s="298">
        <v>3225</v>
      </c>
      <c r="B294" s="299"/>
      <c r="C294" s="300"/>
      <c r="D294" s="335" t="s">
        <v>185</v>
      </c>
      <c r="E294" s="99"/>
      <c r="F294" s="98"/>
      <c r="G294" s="98"/>
      <c r="H294" s="98"/>
      <c r="I294" s="98"/>
      <c r="J294" s="231" t="e">
        <f t="shared" si="98"/>
        <v>#DIV/0!</v>
      </c>
      <c r="K294" s="232" t="e">
        <f t="shared" si="109"/>
        <v>#DIV/0!</v>
      </c>
    </row>
    <row r="295" spans="1:13" ht="26.4">
      <c r="A295" s="298">
        <v>329</v>
      </c>
      <c r="B295" s="299"/>
      <c r="C295" s="300"/>
      <c r="D295" s="335" t="s">
        <v>119</v>
      </c>
      <c r="E295" s="99"/>
      <c r="F295" s="98"/>
      <c r="G295" s="98"/>
      <c r="H295" s="98">
        <f>SUM(H296)</f>
        <v>2</v>
      </c>
      <c r="I295" s="98"/>
      <c r="J295" s="231" t="e">
        <f t="shared" si="98"/>
        <v>#DIV/0!</v>
      </c>
      <c r="K295" s="232"/>
    </row>
    <row r="296" spans="1:13" ht="26.4">
      <c r="A296" s="298">
        <v>3299</v>
      </c>
      <c r="B296" s="299"/>
      <c r="C296" s="300"/>
      <c r="D296" s="335" t="s">
        <v>119</v>
      </c>
      <c r="E296" s="99"/>
      <c r="F296" s="98"/>
      <c r="G296" s="98"/>
      <c r="H296" s="98">
        <v>2</v>
      </c>
      <c r="I296" s="98"/>
      <c r="J296" s="231" t="e">
        <f t="shared" si="98"/>
        <v>#DIV/0!</v>
      </c>
      <c r="K296" s="232"/>
    </row>
    <row r="297" spans="1:13">
      <c r="A297" s="295">
        <v>323</v>
      </c>
      <c r="B297" s="296"/>
      <c r="C297" s="297"/>
      <c r="D297" s="334" t="s">
        <v>109</v>
      </c>
      <c r="E297" s="90">
        <f>SUM(E298)</f>
        <v>0</v>
      </c>
      <c r="F297" s="92">
        <f t="shared" ref="F297:I297" si="111">SUM(F298)</f>
        <v>0</v>
      </c>
      <c r="G297" s="92"/>
      <c r="H297" s="92">
        <f t="shared" si="111"/>
        <v>0</v>
      </c>
      <c r="I297" s="92">
        <f t="shared" si="111"/>
        <v>0</v>
      </c>
      <c r="J297" s="231" t="e">
        <f t="shared" si="98"/>
        <v>#DIV/0!</v>
      </c>
      <c r="K297" s="232" t="e">
        <f t="shared" si="109"/>
        <v>#DIV/0!</v>
      </c>
    </row>
    <row r="298" spans="1:13">
      <c r="A298" s="298">
        <v>3239</v>
      </c>
      <c r="B298" s="299"/>
      <c r="C298" s="300"/>
      <c r="D298" s="335" t="s">
        <v>118</v>
      </c>
      <c r="E298" s="99"/>
      <c r="F298" s="98"/>
      <c r="G298" s="98"/>
      <c r="H298" s="98"/>
      <c r="I298" s="98"/>
      <c r="J298" s="231" t="e">
        <f t="shared" si="98"/>
        <v>#DIV/0!</v>
      </c>
      <c r="K298" s="232" t="e">
        <f t="shared" si="109"/>
        <v>#DIV/0!</v>
      </c>
      <c r="M298" s="28"/>
    </row>
    <row r="299" spans="1:13">
      <c r="A299" s="435">
        <v>34</v>
      </c>
      <c r="B299" s="436"/>
      <c r="C299" s="437"/>
      <c r="D299" s="316" t="s">
        <v>44</v>
      </c>
      <c r="E299" s="84">
        <f>SUM(E300)</f>
        <v>0</v>
      </c>
      <c r="F299" s="242">
        <f t="shared" ref="F299:I300" si="112">SUM(F300)</f>
        <v>0</v>
      </c>
      <c r="G299" s="242"/>
      <c r="H299" s="242">
        <f t="shared" si="112"/>
        <v>0</v>
      </c>
      <c r="I299" s="242">
        <f t="shared" si="112"/>
        <v>0</v>
      </c>
      <c r="J299" s="231" t="e">
        <f t="shared" si="98"/>
        <v>#DIV/0!</v>
      </c>
      <c r="K299" s="232" t="e">
        <f t="shared" si="109"/>
        <v>#DIV/0!</v>
      </c>
    </row>
    <row r="300" spans="1:13">
      <c r="A300" s="447">
        <v>343</v>
      </c>
      <c r="B300" s="448"/>
      <c r="C300" s="449"/>
      <c r="D300" s="121" t="s">
        <v>144</v>
      </c>
      <c r="E300" s="90">
        <f>SUM(E301)</f>
        <v>0</v>
      </c>
      <c r="F300" s="92">
        <f t="shared" si="112"/>
        <v>0</v>
      </c>
      <c r="G300" s="92"/>
      <c r="H300" s="92">
        <f t="shared" si="112"/>
        <v>0</v>
      </c>
      <c r="I300" s="92">
        <f t="shared" si="112"/>
        <v>0</v>
      </c>
      <c r="J300" s="231" t="e">
        <f t="shared" si="98"/>
        <v>#DIV/0!</v>
      </c>
      <c r="K300" s="232" t="e">
        <f t="shared" si="109"/>
        <v>#DIV/0!</v>
      </c>
    </row>
    <row r="301" spans="1:13">
      <c r="A301" s="318">
        <v>3433</v>
      </c>
      <c r="B301" s="302"/>
      <c r="C301" s="303"/>
      <c r="D301" s="335" t="s">
        <v>128</v>
      </c>
      <c r="E301" s="99"/>
      <c r="F301" s="98"/>
      <c r="G301" s="98"/>
      <c r="H301" s="98"/>
      <c r="I301" s="98"/>
      <c r="J301" s="231" t="e">
        <f t="shared" si="98"/>
        <v>#DIV/0!</v>
      </c>
      <c r="K301" s="232" t="e">
        <f t="shared" si="109"/>
        <v>#DIV/0!</v>
      </c>
    </row>
    <row r="302" spans="1:13" ht="26.4" customHeight="1">
      <c r="A302" s="438" t="s">
        <v>199</v>
      </c>
      <c r="B302" s="439"/>
      <c r="C302" s="440"/>
      <c r="D302" s="321" t="s">
        <v>259</v>
      </c>
      <c r="E302" s="236">
        <f>SUM(E311)</f>
        <v>0</v>
      </c>
      <c r="F302" s="301">
        <f t="shared" ref="F302:I302" si="113">SUM(F311)</f>
        <v>0</v>
      </c>
      <c r="G302" s="301"/>
      <c r="H302" s="301">
        <f>SUM(H303)</f>
        <v>0</v>
      </c>
      <c r="I302" s="301">
        <f t="shared" si="113"/>
        <v>0</v>
      </c>
      <c r="J302" s="231" t="e">
        <f t="shared" si="98"/>
        <v>#DIV/0!</v>
      </c>
      <c r="K302" s="232" t="e">
        <f t="shared" si="109"/>
        <v>#DIV/0!</v>
      </c>
    </row>
    <row r="303" spans="1:13">
      <c r="A303" s="344">
        <v>3</v>
      </c>
      <c r="B303" s="323"/>
      <c r="C303" s="324"/>
      <c r="D303" s="325" t="s">
        <v>6</v>
      </c>
      <c r="E303" s="239">
        <f>SUM(E304+E312)</f>
        <v>0</v>
      </c>
      <c r="F303" s="240">
        <f t="shared" ref="F303:I303" si="114">SUM(F304+F312)</f>
        <v>0</v>
      </c>
      <c r="G303" s="240"/>
      <c r="H303" s="240">
        <f t="shared" si="114"/>
        <v>0</v>
      </c>
      <c r="I303" s="240">
        <f t="shared" si="114"/>
        <v>0</v>
      </c>
      <c r="J303" s="231" t="e">
        <f t="shared" si="98"/>
        <v>#DIV/0!</v>
      </c>
      <c r="K303" s="232" t="e">
        <f t="shared" si="109"/>
        <v>#DIV/0!</v>
      </c>
    </row>
    <row r="304" spans="1:13">
      <c r="A304" s="292">
        <v>32</v>
      </c>
      <c r="B304" s="293"/>
      <c r="C304" s="294"/>
      <c r="D304" s="333" t="s">
        <v>13</v>
      </c>
      <c r="E304" s="84">
        <f>SUM(E305+E307+E310)</f>
        <v>0</v>
      </c>
      <c r="F304" s="242">
        <f t="shared" ref="F304:I304" si="115">SUM(F305+F307+F310)</f>
        <v>0</v>
      </c>
      <c r="G304" s="242"/>
      <c r="H304" s="242">
        <f t="shared" si="115"/>
        <v>0</v>
      </c>
      <c r="I304" s="242">
        <f t="shared" si="115"/>
        <v>0</v>
      </c>
      <c r="J304" s="231" t="e">
        <f t="shared" si="98"/>
        <v>#DIV/0!</v>
      </c>
      <c r="K304" s="232" t="e">
        <f t="shared" si="109"/>
        <v>#DIV/0!</v>
      </c>
    </row>
    <row r="305" spans="1:11">
      <c r="A305" s="274">
        <v>321</v>
      </c>
      <c r="B305" s="275"/>
      <c r="C305" s="276"/>
      <c r="D305" s="334" t="s">
        <v>98</v>
      </c>
      <c r="E305" s="90">
        <f>SUM(E306)</f>
        <v>0</v>
      </c>
      <c r="F305" s="92">
        <f t="shared" ref="F305:I305" si="116">SUM(F306)</f>
        <v>0</v>
      </c>
      <c r="G305" s="92"/>
      <c r="H305" s="92">
        <f t="shared" si="116"/>
        <v>0</v>
      </c>
      <c r="I305" s="92">
        <f t="shared" si="116"/>
        <v>0</v>
      </c>
      <c r="J305" s="231" t="e">
        <f t="shared" si="98"/>
        <v>#DIV/0!</v>
      </c>
      <c r="K305" s="232" t="e">
        <f t="shared" si="109"/>
        <v>#DIV/0!</v>
      </c>
    </row>
    <row r="306" spans="1:11">
      <c r="A306" s="298">
        <v>3211</v>
      </c>
      <c r="B306" s="299"/>
      <c r="C306" s="300"/>
      <c r="D306" s="335" t="s">
        <v>99</v>
      </c>
      <c r="E306" s="99"/>
      <c r="F306" s="98"/>
      <c r="G306" s="98"/>
      <c r="H306" s="98"/>
      <c r="I306" s="98"/>
      <c r="J306" s="231" t="e">
        <f t="shared" si="98"/>
        <v>#DIV/0!</v>
      </c>
      <c r="K306" s="232" t="e">
        <f t="shared" si="109"/>
        <v>#DIV/0!</v>
      </c>
    </row>
    <row r="307" spans="1:11">
      <c r="A307" s="295">
        <v>322</v>
      </c>
      <c r="B307" s="296"/>
      <c r="C307" s="297"/>
      <c r="D307" s="334" t="s">
        <v>102</v>
      </c>
      <c r="E307" s="90">
        <f>SUM(E308+E309)</f>
        <v>0</v>
      </c>
      <c r="F307" s="92">
        <f t="shared" ref="F307:I307" si="117">SUM(F308+F309)</f>
        <v>0</v>
      </c>
      <c r="G307" s="92"/>
      <c r="H307" s="92">
        <f t="shared" si="117"/>
        <v>0</v>
      </c>
      <c r="I307" s="92">
        <f t="shared" si="117"/>
        <v>0</v>
      </c>
      <c r="J307" s="231" t="e">
        <f t="shared" si="98"/>
        <v>#DIV/0!</v>
      </c>
      <c r="K307" s="232" t="e">
        <f t="shared" si="109"/>
        <v>#DIV/0!</v>
      </c>
    </row>
    <row r="308" spans="1:11" ht="26.4">
      <c r="A308" s="298">
        <v>3221</v>
      </c>
      <c r="B308" s="299"/>
      <c r="C308" s="300"/>
      <c r="D308" s="335" t="s">
        <v>184</v>
      </c>
      <c r="E308" s="99"/>
      <c r="F308" s="98"/>
      <c r="G308" s="98"/>
      <c r="H308" s="98"/>
      <c r="I308" s="98"/>
      <c r="J308" s="231" t="e">
        <f t="shared" si="98"/>
        <v>#DIV/0!</v>
      </c>
      <c r="K308" s="232" t="e">
        <f t="shared" si="109"/>
        <v>#DIV/0!</v>
      </c>
    </row>
    <row r="309" spans="1:11">
      <c r="A309" s="298">
        <v>3225</v>
      </c>
      <c r="B309" s="299"/>
      <c r="C309" s="300"/>
      <c r="D309" s="335" t="s">
        <v>185</v>
      </c>
      <c r="E309" s="99"/>
      <c r="F309" s="98"/>
      <c r="G309" s="98"/>
      <c r="H309" s="98"/>
      <c r="I309" s="98"/>
      <c r="J309" s="231" t="e">
        <f t="shared" si="98"/>
        <v>#DIV/0!</v>
      </c>
      <c r="K309" s="232" t="e">
        <f t="shared" si="109"/>
        <v>#DIV/0!</v>
      </c>
    </row>
    <row r="310" spans="1:11">
      <c r="A310" s="295">
        <v>323</v>
      </c>
      <c r="B310" s="296"/>
      <c r="C310" s="297"/>
      <c r="D310" s="334" t="s">
        <v>109</v>
      </c>
      <c r="E310" s="90">
        <f>SUM(E311)</f>
        <v>0</v>
      </c>
      <c r="F310" s="92">
        <f t="shared" ref="F310:I310" si="118">SUM(F311)</f>
        <v>0</v>
      </c>
      <c r="G310" s="92"/>
      <c r="H310" s="92">
        <f t="shared" si="118"/>
        <v>0</v>
      </c>
      <c r="I310" s="92">
        <f t="shared" si="118"/>
        <v>0</v>
      </c>
      <c r="J310" s="231" t="e">
        <f t="shared" si="98"/>
        <v>#DIV/0!</v>
      </c>
      <c r="K310" s="232" t="e">
        <f t="shared" si="109"/>
        <v>#DIV/0!</v>
      </c>
    </row>
    <row r="311" spans="1:11">
      <c r="A311" s="298">
        <v>3239</v>
      </c>
      <c r="B311" s="299"/>
      <c r="C311" s="300"/>
      <c r="D311" s="335" t="s">
        <v>118</v>
      </c>
      <c r="E311" s="99"/>
      <c r="F311" s="98"/>
      <c r="G311" s="98"/>
      <c r="H311" s="98"/>
      <c r="I311" s="98"/>
      <c r="J311" s="231" t="e">
        <f t="shared" si="98"/>
        <v>#DIV/0!</v>
      </c>
      <c r="K311" s="232" t="e">
        <f t="shared" si="109"/>
        <v>#DIV/0!</v>
      </c>
    </row>
    <row r="312" spans="1:11">
      <c r="A312" s="435">
        <v>34</v>
      </c>
      <c r="B312" s="436"/>
      <c r="C312" s="437"/>
      <c r="D312" s="316" t="s">
        <v>44</v>
      </c>
      <c r="E312" s="84">
        <f>SUM(E313)</f>
        <v>0</v>
      </c>
      <c r="F312" s="242">
        <f t="shared" ref="F312:I313" si="119">SUM(F313)</f>
        <v>0</v>
      </c>
      <c r="G312" s="242"/>
      <c r="H312" s="242">
        <f t="shared" si="119"/>
        <v>0</v>
      </c>
      <c r="I312" s="242">
        <f t="shared" si="119"/>
        <v>0</v>
      </c>
      <c r="J312" s="231" t="e">
        <f t="shared" si="98"/>
        <v>#DIV/0!</v>
      </c>
      <c r="K312" s="232" t="e">
        <f t="shared" si="109"/>
        <v>#DIV/0!</v>
      </c>
    </row>
    <row r="313" spans="1:11">
      <c r="A313" s="447">
        <v>343</v>
      </c>
      <c r="B313" s="448"/>
      <c r="C313" s="449"/>
      <c r="D313" s="121" t="s">
        <v>144</v>
      </c>
      <c r="E313" s="90">
        <f>SUM(E314)</f>
        <v>0</v>
      </c>
      <c r="F313" s="92">
        <f t="shared" si="119"/>
        <v>0</v>
      </c>
      <c r="G313" s="92"/>
      <c r="H313" s="92">
        <f t="shared" si="119"/>
        <v>0</v>
      </c>
      <c r="I313" s="92">
        <f t="shared" si="119"/>
        <v>0</v>
      </c>
      <c r="J313" s="231" t="e">
        <f t="shared" si="98"/>
        <v>#DIV/0!</v>
      </c>
      <c r="K313" s="232" t="e">
        <f t="shared" si="109"/>
        <v>#DIV/0!</v>
      </c>
    </row>
    <row r="314" spans="1:11">
      <c r="A314" s="318">
        <v>3433</v>
      </c>
      <c r="B314" s="302"/>
      <c r="C314" s="303"/>
      <c r="D314" s="335" t="s">
        <v>128</v>
      </c>
      <c r="E314" s="99"/>
      <c r="F314" s="98"/>
      <c r="G314" s="98"/>
      <c r="H314" s="98"/>
      <c r="I314" s="98"/>
      <c r="J314" s="231" t="e">
        <f t="shared" si="98"/>
        <v>#DIV/0!</v>
      </c>
      <c r="K314" s="232" t="e">
        <f t="shared" si="109"/>
        <v>#DIV/0!</v>
      </c>
    </row>
    <row r="315" spans="1:11" ht="26.4" customHeight="1">
      <c r="A315" s="444" t="s">
        <v>229</v>
      </c>
      <c r="B315" s="445"/>
      <c r="C315" s="446"/>
      <c r="D315" s="320" t="s">
        <v>230</v>
      </c>
      <c r="E315" s="234">
        <f t="shared" ref="E315:I319" si="120">SUM(E316)</f>
        <v>0</v>
      </c>
      <c r="F315" s="56">
        <f t="shared" si="120"/>
        <v>0</v>
      </c>
      <c r="G315" s="56">
        <f t="shared" si="120"/>
        <v>0</v>
      </c>
      <c r="H315" s="56">
        <f t="shared" si="120"/>
        <v>28500</v>
      </c>
      <c r="I315" s="56">
        <f t="shared" si="120"/>
        <v>9240.5499999999993</v>
      </c>
      <c r="J315" s="231" t="e">
        <f t="shared" si="98"/>
        <v>#DIV/0!</v>
      </c>
      <c r="K315" s="232" t="e">
        <f t="shared" si="109"/>
        <v>#DIV/0!</v>
      </c>
    </row>
    <row r="316" spans="1:11" ht="26.4">
      <c r="A316" s="438" t="s">
        <v>275</v>
      </c>
      <c r="B316" s="439"/>
      <c r="C316" s="440"/>
      <c r="D316" s="321" t="s">
        <v>195</v>
      </c>
      <c r="E316" s="236">
        <f t="shared" si="120"/>
        <v>0</v>
      </c>
      <c r="F316" s="301">
        <f t="shared" si="120"/>
        <v>0</v>
      </c>
      <c r="G316" s="301"/>
      <c r="H316" s="301">
        <f t="shared" si="120"/>
        <v>28500</v>
      </c>
      <c r="I316" s="301">
        <f t="shared" si="120"/>
        <v>9240.5499999999993</v>
      </c>
      <c r="J316" s="231" t="e">
        <f t="shared" si="98"/>
        <v>#DIV/0!</v>
      </c>
      <c r="K316" s="232" t="e">
        <f t="shared" si="109"/>
        <v>#DIV/0!</v>
      </c>
    </row>
    <row r="317" spans="1:11">
      <c r="A317" s="441">
        <v>3</v>
      </c>
      <c r="B317" s="442"/>
      <c r="C317" s="443"/>
      <c r="D317" s="315" t="s">
        <v>6</v>
      </c>
      <c r="E317" s="239">
        <f t="shared" si="120"/>
        <v>0</v>
      </c>
      <c r="F317" s="240">
        <f t="shared" si="120"/>
        <v>0</v>
      </c>
      <c r="G317" s="240"/>
      <c r="H317" s="240">
        <f t="shared" si="120"/>
        <v>28500</v>
      </c>
      <c r="I317" s="240">
        <f t="shared" si="120"/>
        <v>9240.5499999999993</v>
      </c>
      <c r="J317" s="231" t="e">
        <f t="shared" si="98"/>
        <v>#DIV/0!</v>
      </c>
      <c r="K317" s="232" t="e">
        <f t="shared" si="109"/>
        <v>#DIV/0!</v>
      </c>
    </row>
    <row r="318" spans="1:11">
      <c r="A318" s="435">
        <v>32</v>
      </c>
      <c r="B318" s="436"/>
      <c r="C318" s="437"/>
      <c r="D318" s="316" t="s">
        <v>13</v>
      </c>
      <c r="E318" s="84">
        <f>SUM(E319)</f>
        <v>0</v>
      </c>
      <c r="F318" s="242">
        <f t="shared" si="120"/>
        <v>0</v>
      </c>
      <c r="G318" s="242"/>
      <c r="H318" s="242">
        <f t="shared" si="120"/>
        <v>28500</v>
      </c>
      <c r="I318" s="242">
        <f t="shared" si="120"/>
        <v>9240.5499999999993</v>
      </c>
      <c r="J318" s="231" t="e">
        <f t="shared" si="98"/>
        <v>#DIV/0!</v>
      </c>
      <c r="K318" s="232" t="e">
        <f t="shared" si="109"/>
        <v>#DIV/0!</v>
      </c>
    </row>
    <row r="319" spans="1:11">
      <c r="A319" s="274">
        <v>322</v>
      </c>
      <c r="B319" s="275"/>
      <c r="C319" s="276"/>
      <c r="D319" s="334" t="s">
        <v>102</v>
      </c>
      <c r="E319" s="90">
        <f>SUM(E320)</f>
        <v>0</v>
      </c>
      <c r="F319" s="92">
        <f t="shared" si="120"/>
        <v>0</v>
      </c>
      <c r="G319" s="92"/>
      <c r="H319" s="92">
        <f t="shared" si="120"/>
        <v>28500</v>
      </c>
      <c r="I319" s="92">
        <f t="shared" si="120"/>
        <v>9240.5499999999993</v>
      </c>
      <c r="J319" s="231" t="e">
        <f t="shared" si="98"/>
        <v>#DIV/0!</v>
      </c>
      <c r="K319" s="232" t="e">
        <f t="shared" si="109"/>
        <v>#DIV/0!</v>
      </c>
    </row>
    <row r="320" spans="1:11">
      <c r="A320" s="318">
        <v>3222</v>
      </c>
      <c r="B320" s="302"/>
      <c r="C320" s="303"/>
      <c r="D320" s="335" t="s">
        <v>104</v>
      </c>
      <c r="E320" s="99"/>
      <c r="F320" s="98"/>
      <c r="G320" s="98"/>
      <c r="H320" s="98">
        <v>28500</v>
      </c>
      <c r="I320" s="98">
        <v>9240.5499999999993</v>
      </c>
      <c r="J320" s="231" t="e">
        <f t="shared" si="98"/>
        <v>#DIV/0!</v>
      </c>
      <c r="K320" s="232" t="e">
        <f t="shared" si="109"/>
        <v>#DIV/0!</v>
      </c>
    </row>
    <row r="321" spans="1:13" ht="39.6" customHeight="1">
      <c r="A321" s="444" t="s">
        <v>231</v>
      </c>
      <c r="B321" s="445"/>
      <c r="C321" s="446"/>
      <c r="D321" s="320" t="s">
        <v>232</v>
      </c>
      <c r="E321" s="234">
        <f>SUM(E322)</f>
        <v>0</v>
      </c>
      <c r="F321" s="56">
        <f t="shared" ref="F321:I325" si="121">SUM(F322)</f>
        <v>0</v>
      </c>
      <c r="G321" s="56"/>
      <c r="H321" s="56">
        <f t="shared" si="121"/>
        <v>300</v>
      </c>
      <c r="I321" s="56">
        <f t="shared" si="121"/>
        <v>0</v>
      </c>
      <c r="J321" s="231" t="e">
        <f t="shared" si="98"/>
        <v>#DIV/0!</v>
      </c>
      <c r="K321" s="232" t="e">
        <f t="shared" si="109"/>
        <v>#DIV/0!</v>
      </c>
    </row>
    <row r="322" spans="1:13" ht="26.4">
      <c r="A322" s="365" t="s">
        <v>233</v>
      </c>
      <c r="B322" s="366" t="s">
        <v>234</v>
      </c>
      <c r="C322" s="367"/>
      <c r="D322" s="368" t="s">
        <v>195</v>
      </c>
      <c r="E322" s="236">
        <f>SUM(E323)</f>
        <v>0</v>
      </c>
      <c r="F322" s="301">
        <f t="shared" si="121"/>
        <v>0</v>
      </c>
      <c r="G322" s="301"/>
      <c r="H322" s="301">
        <f t="shared" si="121"/>
        <v>300</v>
      </c>
      <c r="I322" s="301">
        <f t="shared" si="121"/>
        <v>0</v>
      </c>
      <c r="J322" s="231" t="e">
        <f t="shared" si="98"/>
        <v>#DIV/0!</v>
      </c>
      <c r="K322" s="232" t="e">
        <f t="shared" si="109"/>
        <v>#DIV/0!</v>
      </c>
      <c r="M322" s="28"/>
    </row>
    <row r="323" spans="1:13">
      <c r="A323" s="441">
        <v>3</v>
      </c>
      <c r="B323" s="442"/>
      <c r="C323" s="443"/>
      <c r="D323" s="315" t="s">
        <v>6</v>
      </c>
      <c r="E323" s="239">
        <f>SUM(E324)</f>
        <v>0</v>
      </c>
      <c r="F323" s="240">
        <f t="shared" si="121"/>
        <v>0</v>
      </c>
      <c r="G323" s="240"/>
      <c r="H323" s="240">
        <f t="shared" si="121"/>
        <v>300</v>
      </c>
      <c r="I323" s="240">
        <f t="shared" si="121"/>
        <v>0</v>
      </c>
      <c r="J323" s="231" t="e">
        <f t="shared" si="98"/>
        <v>#DIV/0!</v>
      </c>
      <c r="K323" s="232" t="e">
        <f t="shared" si="109"/>
        <v>#DIV/0!</v>
      </c>
    </row>
    <row r="324" spans="1:13">
      <c r="A324" s="435">
        <v>38</v>
      </c>
      <c r="B324" s="436"/>
      <c r="C324" s="437"/>
      <c r="D324" s="316" t="s">
        <v>45</v>
      </c>
      <c r="E324" s="84">
        <f>SUM(E325)</f>
        <v>0</v>
      </c>
      <c r="F324" s="242">
        <f t="shared" si="121"/>
        <v>0</v>
      </c>
      <c r="G324" s="242"/>
      <c r="H324" s="242">
        <f t="shared" si="121"/>
        <v>300</v>
      </c>
      <c r="I324" s="242">
        <f t="shared" si="121"/>
        <v>0</v>
      </c>
      <c r="J324" s="231" t="e">
        <f t="shared" si="98"/>
        <v>#DIV/0!</v>
      </c>
      <c r="K324" s="232" t="e">
        <f t="shared" si="109"/>
        <v>#DIV/0!</v>
      </c>
    </row>
    <row r="325" spans="1:13">
      <c r="A325" s="274">
        <v>381</v>
      </c>
      <c r="B325" s="275"/>
      <c r="C325" s="276"/>
      <c r="D325" s="334" t="s">
        <v>84</v>
      </c>
      <c r="E325" s="90">
        <f>SUM(E326)</f>
        <v>0</v>
      </c>
      <c r="F325" s="92">
        <f t="shared" si="121"/>
        <v>0</v>
      </c>
      <c r="G325" s="92"/>
      <c r="H325" s="92">
        <f t="shared" si="121"/>
        <v>300</v>
      </c>
      <c r="I325" s="92">
        <f t="shared" si="121"/>
        <v>0</v>
      </c>
      <c r="J325" s="231" t="e">
        <f t="shared" si="98"/>
        <v>#DIV/0!</v>
      </c>
      <c r="K325" s="232" t="e">
        <f t="shared" si="109"/>
        <v>#DIV/0!</v>
      </c>
    </row>
    <row r="326" spans="1:13">
      <c r="A326" s="318">
        <v>3812</v>
      </c>
      <c r="B326" s="302"/>
      <c r="C326" s="303"/>
      <c r="D326" s="335" t="s">
        <v>130</v>
      </c>
      <c r="E326" s="99"/>
      <c r="F326" s="98"/>
      <c r="G326" s="98"/>
      <c r="H326" s="98">
        <v>300</v>
      </c>
      <c r="I326" s="98"/>
      <c r="J326" s="231" t="e">
        <f t="shared" si="98"/>
        <v>#DIV/0!</v>
      </c>
      <c r="K326" s="232" t="e">
        <f t="shared" si="109"/>
        <v>#DIV/0!</v>
      </c>
    </row>
    <row r="327" spans="1:13" ht="14.4" customHeight="1">
      <c r="A327" s="444" t="s">
        <v>235</v>
      </c>
      <c r="B327" s="445"/>
      <c r="C327" s="446"/>
      <c r="D327" s="320" t="s">
        <v>236</v>
      </c>
      <c r="E327" s="234">
        <f>SUM(E328+E335+E340)</f>
        <v>0</v>
      </c>
      <c r="F327" s="56">
        <f t="shared" ref="F327:I327" si="122">SUM(F328+F335+F340)</f>
        <v>0</v>
      </c>
      <c r="G327" s="56"/>
      <c r="H327" s="56">
        <f t="shared" si="122"/>
        <v>0</v>
      </c>
      <c r="I327" s="56">
        <f t="shared" si="122"/>
        <v>0</v>
      </c>
      <c r="J327" s="231" t="e">
        <f t="shared" si="98"/>
        <v>#DIV/0!</v>
      </c>
      <c r="K327" s="232" t="e">
        <f t="shared" si="109"/>
        <v>#DIV/0!</v>
      </c>
    </row>
    <row r="328" spans="1:13" ht="14.4" customHeight="1">
      <c r="A328" s="438" t="s">
        <v>169</v>
      </c>
      <c r="B328" s="439"/>
      <c r="C328" s="440"/>
      <c r="D328" s="321" t="s">
        <v>170</v>
      </c>
      <c r="E328" s="236">
        <f t="shared" ref="E328:I329" si="123">SUM(E329)</f>
        <v>0</v>
      </c>
      <c r="F328" s="301">
        <f t="shared" si="123"/>
        <v>0</v>
      </c>
      <c r="G328" s="301"/>
      <c r="H328" s="301">
        <f t="shared" si="123"/>
        <v>0</v>
      </c>
      <c r="I328" s="301">
        <f t="shared" si="123"/>
        <v>0</v>
      </c>
      <c r="J328" s="231" t="e">
        <f t="shared" si="98"/>
        <v>#DIV/0!</v>
      </c>
      <c r="K328" s="232" t="e">
        <f t="shared" si="109"/>
        <v>#DIV/0!</v>
      </c>
    </row>
    <row r="329" spans="1:13">
      <c r="A329" s="262">
        <v>3</v>
      </c>
      <c r="B329" s="263"/>
      <c r="C329" s="264"/>
      <c r="D329" s="264" t="s">
        <v>6</v>
      </c>
      <c r="E329" s="239">
        <f>SUM(E330)</f>
        <v>0</v>
      </c>
      <c r="F329" s="240">
        <f t="shared" si="123"/>
        <v>0</v>
      </c>
      <c r="G329" s="240"/>
      <c r="H329" s="240">
        <f t="shared" si="123"/>
        <v>0</v>
      </c>
      <c r="I329" s="240">
        <f>SUM(I330+I336)</f>
        <v>0</v>
      </c>
      <c r="J329" s="231" t="e">
        <f t="shared" si="98"/>
        <v>#DIV/0!</v>
      </c>
      <c r="K329" s="232" t="e">
        <f t="shared" si="109"/>
        <v>#DIV/0!</v>
      </c>
    </row>
    <row r="330" spans="1:13">
      <c r="A330" s="265">
        <v>31</v>
      </c>
      <c r="B330" s="266"/>
      <c r="C330" s="241"/>
      <c r="D330" s="241" t="s">
        <v>7</v>
      </c>
      <c r="E330" s="84">
        <f>SUM(E331+E333)</f>
        <v>0</v>
      </c>
      <c r="F330" s="242">
        <f t="shared" ref="F330:I330" si="124">SUM(F331+F333)</f>
        <v>0</v>
      </c>
      <c r="G330" s="242"/>
      <c r="H330" s="242">
        <f t="shared" si="124"/>
        <v>0</v>
      </c>
      <c r="I330" s="242">
        <f t="shared" si="124"/>
        <v>0</v>
      </c>
      <c r="J330" s="231" t="e">
        <f t="shared" si="98"/>
        <v>#DIV/0!</v>
      </c>
      <c r="K330" s="232" t="e">
        <f t="shared" si="109"/>
        <v>#DIV/0!</v>
      </c>
    </row>
    <row r="331" spans="1:13">
      <c r="A331" s="243">
        <v>311</v>
      </c>
      <c r="B331" s="244"/>
      <c r="C331" s="245"/>
      <c r="D331" s="245" t="s">
        <v>171</v>
      </c>
      <c r="E331" s="90">
        <f>SUM(E332)</f>
        <v>0</v>
      </c>
      <c r="F331" s="92">
        <f t="shared" ref="F331:I331" si="125">SUM(F332)</f>
        <v>0</v>
      </c>
      <c r="G331" s="92"/>
      <c r="H331" s="92">
        <f t="shared" si="125"/>
        <v>0</v>
      </c>
      <c r="I331" s="92">
        <f t="shared" si="125"/>
        <v>0</v>
      </c>
      <c r="J331" s="231" t="e">
        <f t="shared" si="98"/>
        <v>#DIV/0!</v>
      </c>
      <c r="K331" s="232" t="e">
        <f t="shared" si="109"/>
        <v>#DIV/0!</v>
      </c>
    </row>
    <row r="332" spans="1:13">
      <c r="A332" s="246">
        <v>3111</v>
      </c>
      <c r="B332" s="247"/>
      <c r="C332" s="248"/>
      <c r="D332" s="248" t="s">
        <v>92</v>
      </c>
      <c r="E332" s="99"/>
      <c r="F332" s="98"/>
      <c r="G332" s="98"/>
      <c r="H332" s="98"/>
      <c r="I332" s="98"/>
      <c r="J332" s="231" t="e">
        <f t="shared" si="98"/>
        <v>#DIV/0!</v>
      </c>
      <c r="K332" s="232" t="e">
        <f t="shared" si="109"/>
        <v>#DIV/0!</v>
      </c>
    </row>
    <row r="333" spans="1:13">
      <c r="A333" s="243">
        <v>312</v>
      </c>
      <c r="B333" s="244"/>
      <c r="C333" s="245"/>
      <c r="D333" s="245" t="s">
        <v>94</v>
      </c>
      <c r="E333" s="90">
        <f>SUM(E334)</f>
        <v>0</v>
      </c>
      <c r="F333" s="92">
        <f t="shared" ref="F333:I333" si="126">SUM(F334)</f>
        <v>0</v>
      </c>
      <c r="G333" s="92"/>
      <c r="H333" s="92">
        <f t="shared" si="126"/>
        <v>0</v>
      </c>
      <c r="I333" s="92">
        <f t="shared" si="126"/>
        <v>0</v>
      </c>
      <c r="J333" s="231" t="e">
        <f t="shared" si="98"/>
        <v>#DIV/0!</v>
      </c>
      <c r="K333" s="232" t="e">
        <f t="shared" si="109"/>
        <v>#DIV/0!</v>
      </c>
    </row>
    <row r="334" spans="1:13">
      <c r="A334" s="246">
        <v>3121</v>
      </c>
      <c r="B334" s="247"/>
      <c r="C334" s="248"/>
      <c r="D334" s="248" t="s">
        <v>94</v>
      </c>
      <c r="E334" s="99"/>
      <c r="F334" s="98"/>
      <c r="G334" s="98"/>
      <c r="H334" s="98"/>
      <c r="I334" s="98"/>
      <c r="J334" s="231" t="e">
        <f t="shared" si="98"/>
        <v>#DIV/0!</v>
      </c>
      <c r="K334" s="232" t="e">
        <f t="shared" si="109"/>
        <v>#DIV/0!</v>
      </c>
    </row>
    <row r="335" spans="1:13" ht="26.4" customHeight="1">
      <c r="A335" s="438" t="s">
        <v>219</v>
      </c>
      <c r="B335" s="439"/>
      <c r="C335" s="440"/>
      <c r="D335" s="321" t="s">
        <v>220</v>
      </c>
      <c r="E335" s="236">
        <f t="shared" ref="E335:I338" si="127">SUM(E336)</f>
        <v>0</v>
      </c>
      <c r="F335" s="301">
        <f t="shared" si="127"/>
        <v>0</v>
      </c>
      <c r="G335" s="301"/>
      <c r="H335" s="301">
        <f t="shared" si="127"/>
        <v>0</v>
      </c>
      <c r="I335" s="301">
        <f t="shared" si="127"/>
        <v>0</v>
      </c>
      <c r="J335" s="231" t="e">
        <f t="shared" si="98"/>
        <v>#DIV/0!</v>
      </c>
      <c r="K335" s="232" t="e">
        <f t="shared" si="109"/>
        <v>#DIV/0!</v>
      </c>
    </row>
    <row r="336" spans="1:13">
      <c r="A336" s="441">
        <v>3</v>
      </c>
      <c r="B336" s="442"/>
      <c r="C336" s="443"/>
      <c r="D336" s="315" t="s">
        <v>6</v>
      </c>
      <c r="E336" s="239">
        <f t="shared" si="127"/>
        <v>0</v>
      </c>
      <c r="F336" s="240">
        <f t="shared" si="127"/>
        <v>0</v>
      </c>
      <c r="G336" s="240"/>
      <c r="H336" s="240">
        <f t="shared" si="127"/>
        <v>0</v>
      </c>
      <c r="I336" s="240">
        <f t="shared" si="127"/>
        <v>0</v>
      </c>
      <c r="J336" s="231" t="e">
        <f t="shared" si="98"/>
        <v>#DIV/0!</v>
      </c>
      <c r="K336" s="232" t="e">
        <f t="shared" si="109"/>
        <v>#DIV/0!</v>
      </c>
    </row>
    <row r="337" spans="1:13">
      <c r="A337" s="435">
        <v>32</v>
      </c>
      <c r="B337" s="436"/>
      <c r="C337" s="437"/>
      <c r="D337" s="316" t="s">
        <v>13</v>
      </c>
      <c r="E337" s="84">
        <f>SUM(E338)</f>
        <v>0</v>
      </c>
      <c r="F337" s="242">
        <f t="shared" si="127"/>
        <v>0</v>
      </c>
      <c r="G337" s="242"/>
      <c r="H337" s="242">
        <f t="shared" si="127"/>
        <v>0</v>
      </c>
      <c r="I337" s="242">
        <f t="shared" si="127"/>
        <v>0</v>
      </c>
      <c r="J337" s="231" t="e">
        <f t="shared" ref="J337:J365" si="128">SUM(I337/F337*100)</f>
        <v>#DIV/0!</v>
      </c>
      <c r="K337" s="232" t="e">
        <f t="shared" si="109"/>
        <v>#DIV/0!</v>
      </c>
    </row>
    <row r="338" spans="1:13">
      <c r="A338" s="274">
        <v>323</v>
      </c>
      <c r="B338" s="275"/>
      <c r="C338" s="276"/>
      <c r="D338" s="334" t="s">
        <v>109</v>
      </c>
      <c r="E338" s="90">
        <f>SUM(E339)</f>
        <v>0</v>
      </c>
      <c r="F338" s="92">
        <f t="shared" si="127"/>
        <v>0</v>
      </c>
      <c r="G338" s="92"/>
      <c r="H338" s="92">
        <f t="shared" si="127"/>
        <v>0</v>
      </c>
      <c r="I338" s="92">
        <f t="shared" si="127"/>
        <v>0</v>
      </c>
      <c r="J338" s="231" t="e">
        <f t="shared" si="128"/>
        <v>#DIV/0!</v>
      </c>
      <c r="K338" s="232" t="e">
        <f t="shared" si="109"/>
        <v>#DIV/0!</v>
      </c>
    </row>
    <row r="339" spans="1:13">
      <c r="A339" s="298">
        <v>3239</v>
      </c>
      <c r="B339" s="299"/>
      <c r="C339" s="300"/>
      <c r="D339" s="351" t="s">
        <v>118</v>
      </c>
      <c r="E339" s="99"/>
      <c r="F339" s="98"/>
      <c r="G339" s="98"/>
      <c r="H339" s="98"/>
      <c r="I339" s="98"/>
      <c r="J339" s="231" t="e">
        <f t="shared" si="128"/>
        <v>#DIV/0!</v>
      </c>
      <c r="K339" s="232" t="e">
        <f t="shared" si="109"/>
        <v>#DIV/0!</v>
      </c>
    </row>
    <row r="340" spans="1:13" ht="14.4" customHeight="1">
      <c r="A340" s="438" t="s">
        <v>237</v>
      </c>
      <c r="B340" s="439"/>
      <c r="C340" s="440"/>
      <c r="D340" s="321" t="s">
        <v>238</v>
      </c>
      <c r="E340" s="236">
        <f>SUM(E341)</f>
        <v>0</v>
      </c>
      <c r="F340" s="301">
        <f t="shared" ref="F340:I340" si="129">SUM(F341)</f>
        <v>0</v>
      </c>
      <c r="G340" s="301"/>
      <c r="H340" s="301">
        <f t="shared" si="129"/>
        <v>0</v>
      </c>
      <c r="I340" s="301">
        <f t="shared" si="129"/>
        <v>0</v>
      </c>
      <c r="J340" s="231" t="e">
        <f t="shared" si="128"/>
        <v>#DIV/0!</v>
      </c>
      <c r="K340" s="232" t="e">
        <f t="shared" si="109"/>
        <v>#DIV/0!</v>
      </c>
    </row>
    <row r="341" spans="1:13">
      <c r="A341" s="262">
        <v>3</v>
      </c>
      <c r="B341" s="263"/>
      <c r="C341" s="264"/>
      <c r="D341" s="264" t="s">
        <v>6</v>
      </c>
      <c r="E341" s="239">
        <f>SUM(E342+E349)</f>
        <v>0</v>
      </c>
      <c r="F341" s="240">
        <f t="shared" ref="F341:I341" si="130">SUM(F342+F349)</f>
        <v>0</v>
      </c>
      <c r="G341" s="240"/>
      <c r="H341" s="240">
        <f t="shared" si="130"/>
        <v>0</v>
      </c>
      <c r="I341" s="240">
        <f t="shared" si="130"/>
        <v>0</v>
      </c>
      <c r="J341" s="231" t="e">
        <f t="shared" si="128"/>
        <v>#DIV/0!</v>
      </c>
      <c r="K341" s="232" t="e">
        <f t="shared" si="109"/>
        <v>#DIV/0!</v>
      </c>
    </row>
    <row r="342" spans="1:13">
      <c r="A342" s="265">
        <v>31</v>
      </c>
      <c r="B342" s="266"/>
      <c r="C342" s="241"/>
      <c r="D342" s="241" t="s">
        <v>7</v>
      </c>
      <c r="E342" s="84">
        <f>SUM(E343+E345+E347)</f>
        <v>0</v>
      </c>
      <c r="F342" s="242">
        <f t="shared" ref="F342:I342" si="131">SUM(F343+F345+F347)</f>
        <v>0</v>
      </c>
      <c r="G342" s="242"/>
      <c r="H342" s="242">
        <f t="shared" si="131"/>
        <v>0</v>
      </c>
      <c r="I342" s="242">
        <f t="shared" si="131"/>
        <v>0</v>
      </c>
      <c r="J342" s="231" t="e">
        <f t="shared" si="128"/>
        <v>#DIV/0!</v>
      </c>
      <c r="K342" s="232" t="e">
        <f t="shared" si="109"/>
        <v>#DIV/0!</v>
      </c>
      <c r="M342" s="28"/>
    </row>
    <row r="343" spans="1:13">
      <c r="A343" s="243">
        <v>311</v>
      </c>
      <c r="B343" s="244"/>
      <c r="C343" s="245"/>
      <c r="D343" s="245" t="s">
        <v>171</v>
      </c>
      <c r="E343" s="90">
        <f>SUM(E344)</f>
        <v>0</v>
      </c>
      <c r="F343" s="92">
        <f t="shared" ref="F343:I343" si="132">SUM(F344)</f>
        <v>0</v>
      </c>
      <c r="G343" s="92"/>
      <c r="H343" s="92">
        <f t="shared" si="132"/>
        <v>0</v>
      </c>
      <c r="I343" s="92">
        <f t="shared" si="132"/>
        <v>0</v>
      </c>
      <c r="J343" s="231" t="e">
        <f t="shared" si="128"/>
        <v>#DIV/0!</v>
      </c>
      <c r="K343" s="232" t="e">
        <f t="shared" si="109"/>
        <v>#DIV/0!</v>
      </c>
    </row>
    <row r="344" spans="1:13">
      <c r="A344" s="246">
        <v>3111</v>
      </c>
      <c r="B344" s="247"/>
      <c r="C344" s="248"/>
      <c r="D344" s="248" t="s">
        <v>92</v>
      </c>
      <c r="E344" s="99"/>
      <c r="F344" s="98"/>
      <c r="G344" s="98"/>
      <c r="H344" s="98"/>
      <c r="I344" s="98"/>
      <c r="J344" s="231" t="e">
        <f t="shared" si="128"/>
        <v>#DIV/0!</v>
      </c>
      <c r="K344" s="232" t="e">
        <f t="shared" si="109"/>
        <v>#DIV/0!</v>
      </c>
    </row>
    <row r="345" spans="1:13">
      <c r="A345" s="243">
        <v>312</v>
      </c>
      <c r="B345" s="244"/>
      <c r="C345" s="245"/>
      <c r="D345" s="245" t="s">
        <v>94</v>
      </c>
      <c r="E345" s="90">
        <f>SUM(E346)</f>
        <v>0</v>
      </c>
      <c r="F345" s="92">
        <f t="shared" ref="F345:I345" si="133">SUM(F346)</f>
        <v>0</v>
      </c>
      <c r="G345" s="92"/>
      <c r="H345" s="92">
        <f t="shared" si="133"/>
        <v>0</v>
      </c>
      <c r="I345" s="92">
        <f t="shared" si="133"/>
        <v>0</v>
      </c>
      <c r="J345" s="231" t="e">
        <f t="shared" si="128"/>
        <v>#DIV/0!</v>
      </c>
      <c r="K345" s="232" t="e">
        <f t="shared" si="109"/>
        <v>#DIV/0!</v>
      </c>
    </row>
    <row r="346" spans="1:13">
      <c r="A346" s="246">
        <v>3121</v>
      </c>
      <c r="B346" s="247"/>
      <c r="C346" s="248"/>
      <c r="D346" s="248" t="s">
        <v>94</v>
      </c>
      <c r="E346" s="99"/>
      <c r="F346" s="98"/>
      <c r="G346" s="98"/>
      <c r="H346" s="98"/>
      <c r="I346" s="98"/>
      <c r="J346" s="231" t="e">
        <f t="shared" si="128"/>
        <v>#DIV/0!</v>
      </c>
      <c r="K346" s="232" t="e">
        <f t="shared" si="109"/>
        <v>#DIV/0!</v>
      </c>
    </row>
    <row r="347" spans="1:13">
      <c r="A347" s="243">
        <v>313</v>
      </c>
      <c r="B347" s="244"/>
      <c r="C347" s="245"/>
      <c r="D347" s="245" t="s">
        <v>95</v>
      </c>
      <c r="E347" s="90">
        <f>SUM(E348)</f>
        <v>0</v>
      </c>
      <c r="F347" s="92">
        <f t="shared" ref="F347:I347" si="134">SUM(F348)</f>
        <v>0</v>
      </c>
      <c r="G347" s="92"/>
      <c r="H347" s="92">
        <f t="shared" si="134"/>
        <v>0</v>
      </c>
      <c r="I347" s="92">
        <f t="shared" si="134"/>
        <v>0</v>
      </c>
      <c r="J347" s="231" t="e">
        <f t="shared" si="128"/>
        <v>#DIV/0!</v>
      </c>
      <c r="K347" s="232" t="e">
        <f t="shared" si="109"/>
        <v>#DIV/0!</v>
      </c>
    </row>
    <row r="348" spans="1:13" ht="26.4">
      <c r="A348" s="246">
        <v>3132</v>
      </c>
      <c r="B348" s="247"/>
      <c r="C348" s="248"/>
      <c r="D348" s="248" t="s">
        <v>172</v>
      </c>
      <c r="E348" s="99"/>
      <c r="F348" s="98"/>
      <c r="G348" s="98"/>
      <c r="H348" s="98"/>
      <c r="I348" s="98"/>
      <c r="J348" s="231" t="e">
        <f t="shared" si="128"/>
        <v>#DIV/0!</v>
      </c>
      <c r="K348" s="232" t="e">
        <f t="shared" si="109"/>
        <v>#DIV/0!</v>
      </c>
    </row>
    <row r="349" spans="1:13">
      <c r="A349" s="265">
        <v>32</v>
      </c>
      <c r="B349" s="266"/>
      <c r="C349" s="241"/>
      <c r="D349" s="241" t="s">
        <v>13</v>
      </c>
      <c r="E349" s="84">
        <f>SUM(E350+E353)</f>
        <v>0</v>
      </c>
      <c r="F349" s="242">
        <f t="shared" ref="F349:I349" si="135">SUM(F350+F353)</f>
        <v>0</v>
      </c>
      <c r="G349" s="242"/>
      <c r="H349" s="242">
        <f t="shared" si="135"/>
        <v>0</v>
      </c>
      <c r="I349" s="242">
        <f t="shared" si="135"/>
        <v>0</v>
      </c>
      <c r="J349" s="231" t="e">
        <f t="shared" si="128"/>
        <v>#DIV/0!</v>
      </c>
      <c r="K349" s="232" t="e">
        <f t="shared" si="109"/>
        <v>#DIV/0!</v>
      </c>
    </row>
    <row r="350" spans="1:13">
      <c r="A350" s="243">
        <v>321</v>
      </c>
      <c r="B350" s="244"/>
      <c r="C350" s="245"/>
      <c r="D350" s="245" t="s">
        <v>98</v>
      </c>
      <c r="E350" s="90">
        <f>SUM(E351+E352)</f>
        <v>0</v>
      </c>
      <c r="F350" s="92">
        <f t="shared" ref="F350:I350" si="136">SUM(F351+F352)</f>
        <v>0</v>
      </c>
      <c r="G350" s="92"/>
      <c r="H350" s="92">
        <f t="shared" si="136"/>
        <v>0</v>
      </c>
      <c r="I350" s="92">
        <f t="shared" si="136"/>
        <v>0</v>
      </c>
      <c r="J350" s="231" t="e">
        <f t="shared" si="128"/>
        <v>#DIV/0!</v>
      </c>
      <c r="K350" s="232" t="e">
        <f t="shared" si="109"/>
        <v>#DIV/0!</v>
      </c>
    </row>
    <row r="351" spans="1:13">
      <c r="A351" s="314">
        <v>3211</v>
      </c>
      <c r="B351" s="299"/>
      <c r="C351" s="300"/>
      <c r="D351" s="335" t="s">
        <v>99</v>
      </c>
      <c r="E351" s="99"/>
      <c r="F351" s="98"/>
      <c r="G351" s="98"/>
      <c r="H351" s="98"/>
      <c r="I351" s="98"/>
      <c r="J351" s="231" t="e">
        <f t="shared" si="128"/>
        <v>#DIV/0!</v>
      </c>
      <c r="K351" s="232" t="e">
        <f t="shared" si="109"/>
        <v>#DIV/0!</v>
      </c>
    </row>
    <row r="352" spans="1:13" ht="26.4">
      <c r="A352" s="246">
        <v>3212</v>
      </c>
      <c r="B352" s="247"/>
      <c r="C352" s="248"/>
      <c r="D352" s="248" t="s">
        <v>173</v>
      </c>
      <c r="E352" s="99"/>
      <c r="F352" s="98"/>
      <c r="G352" s="98"/>
      <c r="H352" s="98"/>
      <c r="I352" s="98"/>
      <c r="J352" s="231" t="e">
        <f t="shared" si="128"/>
        <v>#DIV/0!</v>
      </c>
      <c r="K352" s="232" t="e">
        <f t="shared" si="109"/>
        <v>#DIV/0!</v>
      </c>
    </row>
    <row r="353" spans="1:13">
      <c r="A353" s="295">
        <v>322</v>
      </c>
      <c r="B353" s="296"/>
      <c r="C353" s="297"/>
      <c r="D353" s="334" t="s">
        <v>102</v>
      </c>
      <c r="E353" s="90">
        <f>SUM(E354)</f>
        <v>0</v>
      </c>
      <c r="F353" s="92">
        <f t="shared" ref="F353:I353" si="137">SUM(F354)</f>
        <v>0</v>
      </c>
      <c r="G353" s="92"/>
      <c r="H353" s="92">
        <f t="shared" si="137"/>
        <v>0</v>
      </c>
      <c r="I353" s="92">
        <f t="shared" si="137"/>
        <v>0</v>
      </c>
      <c r="J353" s="231" t="e">
        <f t="shared" si="128"/>
        <v>#DIV/0!</v>
      </c>
      <c r="K353" s="232" t="e">
        <f t="shared" si="109"/>
        <v>#DIV/0!</v>
      </c>
    </row>
    <row r="354" spans="1:13" ht="26.4">
      <c r="A354" s="298">
        <v>3221</v>
      </c>
      <c r="B354" s="299"/>
      <c r="C354" s="300"/>
      <c r="D354" s="335" t="s">
        <v>184</v>
      </c>
      <c r="E354" s="99"/>
      <c r="F354" s="98"/>
      <c r="G354" s="98"/>
      <c r="H354" s="98"/>
      <c r="I354" s="98"/>
      <c r="J354" s="231" t="e">
        <f t="shared" si="128"/>
        <v>#DIV/0!</v>
      </c>
      <c r="K354" s="232" t="e">
        <f t="shared" si="109"/>
        <v>#DIV/0!</v>
      </c>
    </row>
    <row r="355" spans="1:13" ht="24" customHeight="1">
      <c r="A355" s="444" t="s">
        <v>239</v>
      </c>
      <c r="B355" s="445"/>
      <c r="C355" s="446"/>
      <c r="D355" s="320" t="s">
        <v>240</v>
      </c>
      <c r="E355" s="234">
        <f>SUM(E356+E361)</f>
        <v>0</v>
      </c>
      <c r="F355" s="56">
        <f t="shared" ref="F355:I355" si="138">SUM(F356+F361)</f>
        <v>0</v>
      </c>
      <c r="G355" s="56"/>
      <c r="H355" s="56">
        <f t="shared" si="138"/>
        <v>0</v>
      </c>
      <c r="I355" s="56">
        <f t="shared" si="138"/>
        <v>0</v>
      </c>
      <c r="J355" s="231" t="e">
        <f t="shared" si="128"/>
        <v>#DIV/0!</v>
      </c>
      <c r="K355" s="232" t="e">
        <f t="shared" si="109"/>
        <v>#DIV/0!</v>
      </c>
      <c r="M355" s="28"/>
    </row>
    <row r="356" spans="1:13" ht="14.4" customHeight="1">
      <c r="A356" s="438" t="s">
        <v>237</v>
      </c>
      <c r="B356" s="439"/>
      <c r="C356" s="440"/>
      <c r="D356" s="321" t="s">
        <v>238</v>
      </c>
      <c r="E356" s="236">
        <f>SUM(E357)</f>
        <v>0</v>
      </c>
      <c r="F356" s="301">
        <f t="shared" ref="F356:I359" si="139">SUM(F357)</f>
        <v>0</v>
      </c>
      <c r="G356" s="301"/>
      <c r="H356" s="301">
        <f t="shared" si="139"/>
        <v>0</v>
      </c>
      <c r="I356" s="301">
        <f t="shared" si="139"/>
        <v>0</v>
      </c>
      <c r="J356" s="231" t="e">
        <f t="shared" si="128"/>
        <v>#DIV/0!</v>
      </c>
      <c r="K356" s="232" t="e">
        <f t="shared" si="109"/>
        <v>#DIV/0!</v>
      </c>
    </row>
    <row r="357" spans="1:13">
      <c r="A357" s="441">
        <v>3</v>
      </c>
      <c r="B357" s="442"/>
      <c r="C357" s="443"/>
      <c r="D357" s="315" t="s">
        <v>6</v>
      </c>
      <c r="E357" s="239">
        <f>SUM(E358)</f>
        <v>0</v>
      </c>
      <c r="F357" s="240">
        <f t="shared" si="139"/>
        <v>0</v>
      </c>
      <c r="G357" s="240"/>
      <c r="H357" s="240">
        <f t="shared" si="139"/>
        <v>0</v>
      </c>
      <c r="I357" s="240">
        <f t="shared" si="139"/>
        <v>0</v>
      </c>
      <c r="J357" s="231" t="e">
        <f t="shared" si="128"/>
        <v>#DIV/0!</v>
      </c>
      <c r="K357" s="232" t="e">
        <f t="shared" ref="K357:K365" si="140">I357/F357*100</f>
        <v>#DIV/0!</v>
      </c>
    </row>
    <row r="358" spans="1:13">
      <c r="A358" s="435">
        <v>32</v>
      </c>
      <c r="B358" s="436"/>
      <c r="C358" s="437"/>
      <c r="D358" s="316" t="s">
        <v>13</v>
      </c>
      <c r="E358" s="84">
        <f>SUM(E359)</f>
        <v>0</v>
      </c>
      <c r="F358" s="242">
        <f t="shared" si="139"/>
        <v>0</v>
      </c>
      <c r="G358" s="242"/>
      <c r="H358" s="242">
        <f t="shared" si="139"/>
        <v>0</v>
      </c>
      <c r="I358" s="242">
        <f t="shared" si="139"/>
        <v>0</v>
      </c>
      <c r="J358" s="231" t="e">
        <f t="shared" si="128"/>
        <v>#DIV/0!</v>
      </c>
      <c r="K358" s="232" t="e">
        <f t="shared" si="140"/>
        <v>#DIV/0!</v>
      </c>
    </row>
    <row r="359" spans="1:13" s="27" customFormat="1">
      <c r="A359" s="274">
        <v>322</v>
      </c>
      <c r="B359" s="275"/>
      <c r="C359" s="276"/>
      <c r="D359" s="121" t="s">
        <v>102</v>
      </c>
      <c r="E359" s="90">
        <f>SUM(E360)</f>
        <v>0</v>
      </c>
      <c r="F359" s="92">
        <f t="shared" si="139"/>
        <v>0</v>
      </c>
      <c r="G359" s="92"/>
      <c r="H359" s="92">
        <f t="shared" si="139"/>
        <v>0</v>
      </c>
      <c r="I359" s="92">
        <f t="shared" si="139"/>
        <v>0</v>
      </c>
      <c r="J359" s="231" t="e">
        <f t="shared" si="128"/>
        <v>#DIV/0!</v>
      </c>
      <c r="K359" s="232" t="e">
        <f t="shared" si="140"/>
        <v>#DIV/0!</v>
      </c>
    </row>
    <row r="360" spans="1:13" s="28" customFormat="1">
      <c r="A360" s="318">
        <v>3222</v>
      </c>
      <c r="B360" s="302"/>
      <c r="C360" s="303"/>
      <c r="D360" s="123" t="s">
        <v>104</v>
      </c>
      <c r="E360" s="99"/>
      <c r="F360" s="98"/>
      <c r="G360" s="98"/>
      <c r="H360" s="98"/>
      <c r="I360" s="98"/>
      <c r="J360" s="231" t="e">
        <f t="shared" si="128"/>
        <v>#DIV/0!</v>
      </c>
      <c r="K360" s="232" t="e">
        <f t="shared" si="140"/>
        <v>#DIV/0!</v>
      </c>
    </row>
    <row r="361" spans="1:13" ht="14.4" customHeight="1">
      <c r="A361" s="438" t="s">
        <v>174</v>
      </c>
      <c r="B361" s="439"/>
      <c r="C361" s="440"/>
      <c r="D361" s="321" t="s">
        <v>241</v>
      </c>
      <c r="E361" s="236">
        <f>SUM(E362)</f>
        <v>0</v>
      </c>
      <c r="F361" s="301">
        <f t="shared" ref="F361:I364" si="141">SUM(F362)</f>
        <v>0</v>
      </c>
      <c r="G361" s="301"/>
      <c r="H361" s="301">
        <f t="shared" si="141"/>
        <v>0</v>
      </c>
      <c r="I361" s="301">
        <f t="shared" si="141"/>
        <v>0</v>
      </c>
      <c r="J361" s="231" t="e">
        <f t="shared" si="128"/>
        <v>#DIV/0!</v>
      </c>
      <c r="K361" s="232" t="e">
        <f t="shared" si="140"/>
        <v>#DIV/0!</v>
      </c>
    </row>
    <row r="362" spans="1:13">
      <c r="A362" s="441">
        <v>3</v>
      </c>
      <c r="B362" s="442"/>
      <c r="C362" s="443"/>
      <c r="D362" s="315" t="s">
        <v>6</v>
      </c>
      <c r="E362" s="239">
        <f>SUM(E363)</f>
        <v>0</v>
      </c>
      <c r="F362" s="240">
        <f t="shared" si="141"/>
        <v>0</v>
      </c>
      <c r="G362" s="240"/>
      <c r="H362" s="240">
        <f t="shared" si="141"/>
        <v>0</v>
      </c>
      <c r="I362" s="240">
        <f t="shared" si="141"/>
        <v>0</v>
      </c>
      <c r="J362" s="231" t="e">
        <f t="shared" si="128"/>
        <v>#DIV/0!</v>
      </c>
      <c r="K362" s="232" t="e">
        <f t="shared" si="140"/>
        <v>#DIV/0!</v>
      </c>
    </row>
    <row r="363" spans="1:13">
      <c r="A363" s="435">
        <v>32</v>
      </c>
      <c r="B363" s="436"/>
      <c r="C363" s="437"/>
      <c r="D363" s="316" t="s">
        <v>13</v>
      </c>
      <c r="E363" s="84">
        <f>SUM(E364)</f>
        <v>0</v>
      </c>
      <c r="F363" s="242">
        <f t="shared" si="141"/>
        <v>0</v>
      </c>
      <c r="G363" s="242"/>
      <c r="H363" s="242">
        <f t="shared" si="141"/>
        <v>0</v>
      </c>
      <c r="I363" s="242">
        <f t="shared" si="141"/>
        <v>0</v>
      </c>
      <c r="J363" s="231" t="e">
        <f t="shared" si="128"/>
        <v>#DIV/0!</v>
      </c>
      <c r="K363" s="232" t="e">
        <f t="shared" si="140"/>
        <v>#DIV/0!</v>
      </c>
    </row>
    <row r="364" spans="1:13">
      <c r="A364" s="274">
        <v>322</v>
      </c>
      <c r="B364" s="275"/>
      <c r="C364" s="276"/>
      <c r="D364" s="121" t="s">
        <v>102</v>
      </c>
      <c r="E364" s="90">
        <f>SUM(E365)</f>
        <v>0</v>
      </c>
      <c r="F364" s="92">
        <f t="shared" si="141"/>
        <v>0</v>
      </c>
      <c r="G364" s="92"/>
      <c r="H364" s="92">
        <f t="shared" si="141"/>
        <v>0</v>
      </c>
      <c r="I364" s="92">
        <f t="shared" si="141"/>
        <v>0</v>
      </c>
      <c r="J364" s="231" t="e">
        <f t="shared" si="128"/>
        <v>#DIV/0!</v>
      </c>
      <c r="K364" s="232" t="e">
        <f t="shared" si="140"/>
        <v>#DIV/0!</v>
      </c>
    </row>
    <row r="365" spans="1:13">
      <c r="A365" s="318">
        <v>3222</v>
      </c>
      <c r="B365" s="302"/>
      <c r="C365" s="303"/>
      <c r="D365" s="123" t="s">
        <v>104</v>
      </c>
      <c r="E365" s="99"/>
      <c r="F365" s="98"/>
      <c r="G365" s="98"/>
      <c r="H365" s="98"/>
      <c r="I365" s="98"/>
      <c r="J365" s="231" t="e">
        <f t="shared" si="128"/>
        <v>#DIV/0!</v>
      </c>
      <c r="K365" s="232" t="e">
        <f t="shared" si="140"/>
        <v>#DIV/0!</v>
      </c>
    </row>
    <row r="366" spans="1:13">
      <c r="A366" s="67"/>
      <c r="B366" s="67"/>
      <c r="C366" s="67"/>
      <c r="D366" s="67"/>
      <c r="E366" s="67"/>
      <c r="F366" s="67"/>
      <c r="G366" s="67"/>
      <c r="H366" s="67"/>
      <c r="I366" s="67"/>
      <c r="J366" s="369"/>
      <c r="K366" s="67"/>
      <c r="M366" s="27"/>
    </row>
    <row r="367" spans="1:13">
      <c r="A367" s="67"/>
      <c r="B367" s="67"/>
      <c r="C367" s="67"/>
      <c r="D367" s="67"/>
      <c r="E367" s="67"/>
      <c r="F367" s="67"/>
      <c r="G367" s="67"/>
      <c r="H367" s="67"/>
      <c r="I367" s="67"/>
      <c r="J367" s="67"/>
      <c r="K367" s="67"/>
    </row>
    <row r="368" spans="1:13">
      <c r="A368" s="67"/>
      <c r="B368" s="67"/>
      <c r="C368" s="67"/>
      <c r="D368" s="67"/>
      <c r="E368" s="67"/>
      <c r="F368" s="67"/>
      <c r="G368" s="67"/>
      <c r="H368" s="67"/>
      <c r="I368" s="67"/>
      <c r="J368" s="67"/>
      <c r="K368" s="67"/>
    </row>
    <row r="369" spans="1:11">
      <c r="A369" s="67"/>
      <c r="B369" s="67"/>
      <c r="C369" s="67"/>
      <c r="D369" s="67"/>
      <c r="E369" s="67"/>
      <c r="F369" s="67"/>
      <c r="G369" s="67"/>
      <c r="H369" s="67"/>
      <c r="I369" s="67"/>
      <c r="J369" s="67"/>
      <c r="K369" s="67"/>
    </row>
    <row r="370" spans="1:11">
      <c r="A370" s="67"/>
      <c r="B370" s="67"/>
      <c r="C370" s="67"/>
      <c r="D370" s="67"/>
      <c r="E370" s="67"/>
      <c r="F370" s="67"/>
      <c r="G370" s="67"/>
      <c r="H370" s="67"/>
      <c r="I370" s="67"/>
      <c r="J370" s="67"/>
      <c r="K370" s="67"/>
    </row>
    <row r="371" spans="1:11">
      <c r="A371" s="67"/>
      <c r="B371" s="67"/>
      <c r="C371" s="67"/>
      <c r="D371" s="67"/>
      <c r="E371" s="67"/>
      <c r="F371" s="67"/>
      <c r="G371" s="67"/>
      <c r="H371" s="67"/>
      <c r="I371" s="67"/>
      <c r="J371" s="67"/>
      <c r="K371" s="67"/>
    </row>
    <row r="372" spans="1:11">
      <c r="A372" s="67"/>
      <c r="B372" s="67"/>
      <c r="C372" s="67"/>
      <c r="D372" s="67"/>
      <c r="E372" s="67"/>
      <c r="F372" s="67"/>
      <c r="G372" s="67"/>
      <c r="H372" s="67"/>
      <c r="I372" s="67"/>
      <c r="J372" s="67"/>
      <c r="K372" s="67"/>
    </row>
    <row r="373" spans="1:11">
      <c r="A373" s="67"/>
      <c r="B373" s="67"/>
      <c r="C373" s="67"/>
      <c r="D373" s="67"/>
      <c r="E373" s="67"/>
      <c r="F373" s="67"/>
      <c r="G373" s="67"/>
      <c r="H373" s="67"/>
      <c r="I373" s="67"/>
      <c r="J373" s="67"/>
      <c r="K373" s="67"/>
    </row>
    <row r="374" spans="1:11">
      <c r="A374" s="67"/>
      <c r="B374" s="67"/>
      <c r="C374" s="67"/>
      <c r="D374" s="67"/>
      <c r="E374" s="67"/>
      <c r="F374" s="67"/>
      <c r="G374" s="67"/>
      <c r="H374" s="67"/>
      <c r="I374" s="67"/>
      <c r="J374" s="67"/>
      <c r="K374" s="67"/>
    </row>
    <row r="375" spans="1:11">
      <c r="A375" s="67"/>
      <c r="B375" s="67"/>
      <c r="C375" s="67"/>
      <c r="D375" s="67"/>
      <c r="E375" s="67"/>
      <c r="F375" s="67"/>
      <c r="G375" s="67"/>
      <c r="H375" s="67"/>
      <c r="I375" s="67"/>
      <c r="J375" s="67"/>
      <c r="K375" s="67"/>
    </row>
    <row r="376" spans="1:11">
      <c r="A376" s="67"/>
      <c r="B376" s="67"/>
      <c r="C376" s="67"/>
      <c r="D376" s="67"/>
      <c r="E376" s="67"/>
      <c r="F376" s="67"/>
      <c r="G376" s="67"/>
      <c r="H376" s="67"/>
      <c r="I376" s="67"/>
      <c r="J376" s="67"/>
      <c r="K376" s="67"/>
    </row>
    <row r="377" spans="1:11">
      <c r="A377" s="67"/>
      <c r="B377" s="67"/>
      <c r="C377" s="67"/>
      <c r="D377" s="67"/>
      <c r="E377" s="67"/>
      <c r="F377" s="67"/>
      <c r="G377" s="67"/>
      <c r="H377" s="67"/>
      <c r="I377" s="67"/>
      <c r="J377" s="67"/>
      <c r="K377" s="67"/>
    </row>
    <row r="378" spans="1:11">
      <c r="A378" s="67"/>
      <c r="B378" s="67"/>
      <c r="C378" s="67"/>
      <c r="D378" s="67"/>
      <c r="E378" s="67"/>
      <c r="F378" s="67"/>
      <c r="G378" s="67"/>
      <c r="H378" s="67"/>
      <c r="I378" s="67"/>
      <c r="J378" s="67"/>
      <c r="K378" s="67"/>
    </row>
    <row r="379" spans="1:11">
      <c r="A379" s="67"/>
      <c r="B379" s="67"/>
      <c r="C379" s="67"/>
      <c r="D379" s="67"/>
      <c r="E379" s="67"/>
      <c r="F379" s="67"/>
      <c r="G379" s="67"/>
      <c r="H379" s="67"/>
      <c r="I379" s="67"/>
      <c r="J379" s="67"/>
      <c r="K379" s="67"/>
    </row>
    <row r="380" spans="1:11">
      <c r="A380" s="67"/>
      <c r="B380" s="67"/>
      <c r="C380" s="67"/>
      <c r="D380" s="67"/>
      <c r="E380" s="67"/>
      <c r="F380" s="67"/>
      <c r="G380" s="67"/>
      <c r="H380" s="67"/>
      <c r="I380" s="67"/>
      <c r="J380" s="67"/>
      <c r="K380" s="67"/>
    </row>
    <row r="381" spans="1:11">
      <c r="A381" s="67"/>
      <c r="B381" s="67"/>
      <c r="C381" s="67"/>
      <c r="D381" s="67"/>
      <c r="E381" s="67"/>
      <c r="F381" s="67"/>
      <c r="G381" s="67"/>
      <c r="H381" s="67"/>
      <c r="I381" s="67"/>
      <c r="J381" s="67"/>
      <c r="K381" s="67"/>
    </row>
    <row r="382" spans="1:11">
      <c r="A382" s="67"/>
      <c r="B382" s="67"/>
      <c r="C382" s="67"/>
      <c r="D382" s="67"/>
      <c r="E382" s="67"/>
      <c r="F382" s="67"/>
      <c r="G382" s="67"/>
      <c r="H382" s="67"/>
      <c r="I382" s="67"/>
      <c r="J382" s="67"/>
      <c r="K382" s="67"/>
    </row>
    <row r="383" spans="1:11">
      <c r="A383" s="67"/>
      <c r="B383" s="67"/>
      <c r="C383" s="67"/>
      <c r="D383" s="67"/>
      <c r="E383" s="67"/>
      <c r="F383" s="67"/>
      <c r="G383" s="67"/>
      <c r="H383" s="67"/>
      <c r="I383" s="67"/>
      <c r="J383" s="67"/>
      <c r="K383" s="67"/>
    </row>
    <row r="384" spans="1:11">
      <c r="A384" s="67"/>
      <c r="B384" s="67"/>
      <c r="C384" s="67"/>
      <c r="D384" s="67"/>
      <c r="E384" s="67"/>
      <c r="F384" s="67"/>
      <c r="G384" s="67"/>
      <c r="H384" s="67"/>
      <c r="I384" s="67"/>
      <c r="J384" s="67"/>
      <c r="K384" s="67"/>
    </row>
  </sheetData>
  <mergeCells count="99">
    <mergeCell ref="A10:C10"/>
    <mergeCell ref="A11:C11"/>
    <mergeCell ref="A7:C7"/>
    <mergeCell ref="A1:L1"/>
    <mergeCell ref="A5:K5"/>
    <mergeCell ref="A12:C12"/>
    <mergeCell ref="A13:C13"/>
    <mergeCell ref="A21:C21"/>
    <mergeCell ref="A14:C14"/>
    <mergeCell ref="A46:C46"/>
    <mergeCell ref="A42:C42"/>
    <mergeCell ref="A43:C43"/>
    <mergeCell ref="A44:C44"/>
    <mergeCell ref="A45:C45"/>
    <mergeCell ref="A79:C79"/>
    <mergeCell ref="A80:C80"/>
    <mergeCell ref="A81:C81"/>
    <mergeCell ref="A115:C115"/>
    <mergeCell ref="A116:C116"/>
    <mergeCell ref="A117:C117"/>
    <mergeCell ref="A127:C127"/>
    <mergeCell ref="A147:C147"/>
    <mergeCell ref="A148:C148"/>
    <mergeCell ref="A153:C153"/>
    <mergeCell ref="A141:C141"/>
    <mergeCell ref="A155:C155"/>
    <mergeCell ref="A165:C165"/>
    <mergeCell ref="A166:C166"/>
    <mergeCell ref="A171:C171"/>
    <mergeCell ref="A172:C172"/>
    <mergeCell ref="A173:C173"/>
    <mergeCell ref="A176:C176"/>
    <mergeCell ref="A177:C177"/>
    <mergeCell ref="A178:C178"/>
    <mergeCell ref="A179:C179"/>
    <mergeCell ref="A180:C180"/>
    <mergeCell ref="A181:C181"/>
    <mergeCell ref="A186:C186"/>
    <mergeCell ref="A187:C187"/>
    <mergeCell ref="A188:C188"/>
    <mergeCell ref="A184:C184"/>
    <mergeCell ref="A183:C183"/>
    <mergeCell ref="A190:C190"/>
    <mergeCell ref="A193:C193"/>
    <mergeCell ref="A194:C194"/>
    <mergeCell ref="A195:C195"/>
    <mergeCell ref="A196:C196"/>
    <mergeCell ref="A202:C202"/>
    <mergeCell ref="A203:C203"/>
    <mergeCell ref="A219:C219"/>
    <mergeCell ref="A220:C220"/>
    <mergeCell ref="A221:C221"/>
    <mergeCell ref="A214:C214"/>
    <mergeCell ref="A213:C213"/>
    <mergeCell ref="A222:C222"/>
    <mergeCell ref="A225:C225"/>
    <mergeCell ref="A226:C226"/>
    <mergeCell ref="A229:C229"/>
    <mergeCell ref="A230:C230"/>
    <mergeCell ref="A231:C231"/>
    <mergeCell ref="A237:C237"/>
    <mergeCell ref="A239:C239"/>
    <mergeCell ref="A240:C240"/>
    <mergeCell ref="A241:C241"/>
    <mergeCell ref="A242:C242"/>
    <mergeCell ref="A257:C257"/>
    <mergeCell ref="A268:C268"/>
    <mergeCell ref="A269:C269"/>
    <mergeCell ref="A272:C272"/>
    <mergeCell ref="A312:C312"/>
    <mergeCell ref="A313:C313"/>
    <mergeCell ref="A315:C315"/>
    <mergeCell ref="A282:C282"/>
    <mergeCell ref="A283:C283"/>
    <mergeCell ref="A286:C286"/>
    <mergeCell ref="A287:C287"/>
    <mergeCell ref="A299:C299"/>
    <mergeCell ref="A363:C363"/>
    <mergeCell ref="A337:C337"/>
    <mergeCell ref="A340:C340"/>
    <mergeCell ref="A355:C355"/>
    <mergeCell ref="A356:C356"/>
    <mergeCell ref="A357:C357"/>
    <mergeCell ref="D213:F213"/>
    <mergeCell ref="A358:C358"/>
    <mergeCell ref="A361:C361"/>
    <mergeCell ref="A362:C362"/>
    <mergeCell ref="A324:C324"/>
    <mergeCell ref="A327:C327"/>
    <mergeCell ref="A328:C328"/>
    <mergeCell ref="A335:C335"/>
    <mergeCell ref="A336:C336"/>
    <mergeCell ref="A316:C316"/>
    <mergeCell ref="A317:C317"/>
    <mergeCell ref="A318:C318"/>
    <mergeCell ref="A321:C321"/>
    <mergeCell ref="A323:C323"/>
    <mergeCell ref="A300:C300"/>
    <mergeCell ref="A302:C302"/>
  </mergeCells>
  <pageMargins left="0" right="0" top="0" bottom="0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HP</cp:lastModifiedBy>
  <cp:lastPrinted>2026-07-27T06:30:35Z</cp:lastPrinted>
  <dcterms:created xsi:type="dcterms:W3CDTF">2022-08-12T12:51:27Z</dcterms:created>
  <dcterms:modified xsi:type="dcterms:W3CDTF">2026-08-11T14:46:30Z</dcterms:modified>
</cp:coreProperties>
</file>