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kexcel\God2025\GOD. IZVJEŠTAJ O IZVRŠENJU FIN. PLANA 2025\"/>
    </mc:Choice>
  </mc:AlternateContent>
  <bookViews>
    <workbookView xWindow="0" yWindow="0" windowWidth="25200" windowHeight="11880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0" l="1"/>
  <c r="H24" i="10"/>
  <c r="I24" i="10"/>
  <c r="F239" i="7"/>
  <c r="J358" i="7"/>
  <c r="J359" i="7"/>
  <c r="J339" i="7"/>
  <c r="J340" i="7"/>
  <c r="J341" i="7"/>
  <c r="J342" i="7"/>
  <c r="J343" i="7"/>
  <c r="J344" i="7"/>
  <c r="J345" i="7"/>
  <c r="J346" i="7"/>
  <c r="J347" i="7"/>
  <c r="J348" i="7"/>
  <c r="J349" i="7"/>
  <c r="J350" i="7"/>
  <c r="J351" i="7"/>
  <c r="J352" i="7"/>
  <c r="J353" i="7"/>
  <c r="J354" i="7"/>
  <c r="J355" i="7"/>
  <c r="J356" i="7"/>
  <c r="J357" i="7"/>
  <c r="J320" i="7"/>
  <c r="J321" i="7"/>
  <c r="J322" i="7"/>
  <c r="J323" i="7"/>
  <c r="J324" i="7"/>
  <c r="J325" i="7"/>
  <c r="J326" i="7"/>
  <c r="J327" i="7"/>
  <c r="J328" i="7"/>
  <c r="J329" i="7"/>
  <c r="J330" i="7"/>
  <c r="J331" i="7"/>
  <c r="J332" i="7"/>
  <c r="J333" i="7"/>
  <c r="J334" i="7"/>
  <c r="J335" i="7"/>
  <c r="J336" i="7"/>
  <c r="J337" i="7"/>
  <c r="J338" i="7"/>
  <c r="J284" i="7"/>
  <c r="J285" i="7"/>
  <c r="J286" i="7"/>
  <c r="J287" i="7"/>
  <c r="J288" i="7"/>
  <c r="J289" i="7"/>
  <c r="J290" i="7"/>
  <c r="J291" i="7"/>
  <c r="J292" i="7"/>
  <c r="J293" i="7"/>
  <c r="J294" i="7"/>
  <c r="J295" i="7"/>
  <c r="J296" i="7"/>
  <c r="J297" i="7"/>
  <c r="J298" i="7"/>
  <c r="J299" i="7"/>
  <c r="J300" i="7"/>
  <c r="J301" i="7"/>
  <c r="J302" i="7"/>
  <c r="J303" i="7"/>
  <c r="J304" i="7"/>
  <c r="J305" i="7"/>
  <c r="J306" i="7"/>
  <c r="J307" i="7"/>
  <c r="J308" i="7"/>
  <c r="J309" i="7"/>
  <c r="J310" i="7"/>
  <c r="J311" i="7"/>
  <c r="J312" i="7"/>
  <c r="J313" i="7"/>
  <c r="J314" i="7"/>
  <c r="J315" i="7"/>
  <c r="J316" i="7"/>
  <c r="J317" i="7"/>
  <c r="J318" i="7"/>
  <c r="J319" i="7"/>
  <c r="J263" i="7"/>
  <c r="J264" i="7"/>
  <c r="J265" i="7"/>
  <c r="J266" i="7"/>
  <c r="J267" i="7"/>
  <c r="J268" i="7"/>
  <c r="J269" i="7"/>
  <c r="J270" i="7"/>
  <c r="J271" i="7"/>
  <c r="J272" i="7"/>
  <c r="J273" i="7"/>
  <c r="J274" i="7"/>
  <c r="J275" i="7"/>
  <c r="J276" i="7"/>
  <c r="J277" i="7"/>
  <c r="J278" i="7"/>
  <c r="J279" i="7"/>
  <c r="J280" i="7"/>
  <c r="J281" i="7"/>
  <c r="J282" i="7"/>
  <c r="J283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257" i="7"/>
  <c r="J258" i="7"/>
  <c r="J259" i="7"/>
  <c r="J260" i="7"/>
  <c r="J261" i="7"/>
  <c r="J262" i="7"/>
  <c r="J231" i="7"/>
  <c r="J232" i="7"/>
  <c r="J233" i="7"/>
  <c r="J234" i="7"/>
  <c r="J237" i="7"/>
  <c r="J220" i="7"/>
  <c r="J221" i="7"/>
  <c r="J222" i="7"/>
  <c r="J223" i="7"/>
  <c r="J224" i="7"/>
  <c r="J225" i="7"/>
  <c r="J226" i="7"/>
  <c r="J227" i="7"/>
  <c r="J228" i="7"/>
  <c r="J229" i="7"/>
  <c r="J230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179" i="7"/>
  <c r="J180" i="7"/>
  <c r="J181" i="7"/>
  <c r="J182" i="7"/>
  <c r="J183" i="7"/>
  <c r="J184" i="7"/>
  <c r="J185" i="7"/>
  <c r="J186" i="7"/>
  <c r="J187" i="7"/>
  <c r="J188" i="7"/>
  <c r="J189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26" i="7"/>
  <c r="J127" i="7"/>
  <c r="J128" i="7"/>
  <c r="J129" i="7"/>
  <c r="J130" i="7"/>
  <c r="J131" i="7"/>
  <c r="J132" i="7"/>
  <c r="J133" i="7"/>
  <c r="J134" i="7"/>
  <c r="J135" i="7"/>
  <c r="J13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I205" i="7"/>
  <c r="I204" i="7"/>
  <c r="I206" i="7"/>
  <c r="H206" i="7"/>
  <c r="I191" i="7"/>
  <c r="I190" i="7" s="1"/>
  <c r="I180" i="7"/>
  <c r="I179" i="7" s="1"/>
  <c r="I181" i="7"/>
  <c r="G142" i="7"/>
  <c r="G141" i="7" s="1"/>
  <c r="H142" i="7"/>
  <c r="H141" i="7" s="1"/>
  <c r="I142" i="7"/>
  <c r="I141" i="7" s="1"/>
  <c r="G145" i="7"/>
  <c r="G144" i="7" s="1"/>
  <c r="H145" i="7"/>
  <c r="H144" i="7" s="1"/>
  <c r="I145" i="7"/>
  <c r="I144" i="7" s="1"/>
  <c r="F142" i="7"/>
  <c r="F141" i="7" s="1"/>
  <c r="I138" i="7"/>
  <c r="H138" i="7"/>
  <c r="I34" i="7"/>
  <c r="I39" i="7"/>
  <c r="I22" i="7"/>
  <c r="I249" i="7"/>
  <c r="I248" i="7" s="1"/>
  <c r="I247" i="7" s="1"/>
  <c r="I239" i="7"/>
  <c r="I236" i="7"/>
  <c r="I237" i="7"/>
  <c r="G239" i="7"/>
  <c r="E39" i="8"/>
  <c r="E36" i="8"/>
  <c r="I235" i="7" l="1"/>
  <c r="I234" i="7" s="1"/>
  <c r="H289" i="7"/>
  <c r="H249" i="7"/>
  <c r="H248" i="7" s="1"/>
  <c r="H247" i="7" s="1"/>
  <c r="H236" i="7"/>
  <c r="H235" i="7" s="1"/>
  <c r="G226" i="7" l="1"/>
  <c r="H205" i="7"/>
  <c r="H191" i="7"/>
  <c r="H181" i="7"/>
  <c r="H184" i="7"/>
  <c r="H183" i="7" s="1"/>
  <c r="G25" i="7" l="1"/>
  <c r="H25" i="7"/>
  <c r="I25" i="7"/>
  <c r="F227" i="7" l="1"/>
  <c r="F226" i="7" s="1"/>
  <c r="G309" i="7" l="1"/>
  <c r="F256" i="7"/>
  <c r="F259" i="7"/>
  <c r="F249" i="7"/>
  <c r="F248" i="7" s="1"/>
  <c r="F247" i="7" s="1"/>
  <c r="G210" i="7"/>
  <c r="G202" i="7" s="1"/>
  <c r="H210" i="7"/>
  <c r="I210" i="7"/>
  <c r="F221" i="7"/>
  <c r="F217" i="7"/>
  <c r="F210" i="7"/>
  <c r="F191" i="7"/>
  <c r="F175" i="7"/>
  <c r="G138" i="7"/>
  <c r="F138" i="7"/>
  <c r="F128" i="7"/>
  <c r="F125" i="7"/>
  <c r="F123" i="7"/>
  <c r="G118" i="7"/>
  <c r="G117" i="7" s="1"/>
  <c r="H118" i="7"/>
  <c r="I118" i="7"/>
  <c r="F118" i="7"/>
  <c r="F104" i="7"/>
  <c r="F94" i="7"/>
  <c r="F87" i="7"/>
  <c r="F82" i="7"/>
  <c r="F59" i="7"/>
  <c r="G52" i="7"/>
  <c r="H52" i="7"/>
  <c r="I52" i="7"/>
  <c r="F52" i="7"/>
  <c r="F47" i="7"/>
  <c r="G17" i="7"/>
  <c r="H17" i="7"/>
  <c r="I17" i="7"/>
  <c r="G19" i="7"/>
  <c r="H19" i="7"/>
  <c r="I19" i="7"/>
  <c r="F25" i="7"/>
  <c r="F22" i="7"/>
  <c r="C16" i="8" l="1"/>
  <c r="D16" i="8"/>
  <c r="E16" i="8"/>
  <c r="C12" i="8"/>
  <c r="D12" i="8"/>
  <c r="E12" i="8"/>
  <c r="C14" i="8"/>
  <c r="D14" i="8"/>
  <c r="E14" i="8"/>
  <c r="B14" i="8"/>
  <c r="B12" i="8"/>
  <c r="G24" i="3" l="1"/>
  <c r="H24" i="3"/>
  <c r="I24" i="3"/>
  <c r="I23" i="3" s="1"/>
  <c r="G19" i="3"/>
  <c r="H19" i="3"/>
  <c r="I19" i="3"/>
  <c r="G29" i="3"/>
  <c r="H29" i="3"/>
  <c r="I29" i="3"/>
  <c r="G16" i="3"/>
  <c r="H16" i="3"/>
  <c r="I16" i="3"/>
  <c r="F19" i="3"/>
  <c r="I13" i="3" l="1"/>
  <c r="C13" i="9"/>
  <c r="C12" i="9" s="1"/>
  <c r="D13" i="9"/>
  <c r="E13" i="9"/>
  <c r="B13" i="9"/>
  <c r="C15" i="9"/>
  <c r="D15" i="9"/>
  <c r="E15" i="9"/>
  <c r="B15" i="9"/>
  <c r="C9" i="9"/>
  <c r="C8" i="9" s="1"/>
  <c r="D9" i="9"/>
  <c r="D8" i="9" s="1"/>
  <c r="E9" i="9"/>
  <c r="E8" i="9" s="1"/>
  <c r="B9" i="9"/>
  <c r="B8" i="9" s="1"/>
  <c r="G55" i="3"/>
  <c r="H55" i="3"/>
  <c r="I55" i="3"/>
  <c r="G83" i="3"/>
  <c r="H83" i="3"/>
  <c r="E13" i="6"/>
  <c r="F13" i="6"/>
  <c r="G13" i="6"/>
  <c r="E9" i="6"/>
  <c r="F9" i="6"/>
  <c r="G9" i="6"/>
  <c r="K21" i="10"/>
  <c r="J22" i="10"/>
  <c r="J23" i="10"/>
  <c r="J21" i="10"/>
  <c r="B12" i="9" l="1"/>
  <c r="E12" i="9"/>
  <c r="D12" i="9"/>
  <c r="G66" i="3"/>
  <c r="H66" i="3"/>
  <c r="I66" i="3"/>
  <c r="E12" i="5" l="1"/>
  <c r="D12" i="5"/>
  <c r="G51" i="3"/>
  <c r="H51" i="3"/>
  <c r="I51" i="3"/>
  <c r="G57" i="3"/>
  <c r="H57" i="3"/>
  <c r="I57" i="3"/>
  <c r="G61" i="3"/>
  <c r="G60" i="3" s="1"/>
  <c r="H61" i="3"/>
  <c r="I61" i="3"/>
  <c r="G73" i="3"/>
  <c r="H73" i="3"/>
  <c r="I73" i="3"/>
  <c r="G85" i="3"/>
  <c r="H85" i="3"/>
  <c r="I85" i="3"/>
  <c r="G94" i="3"/>
  <c r="G93" i="3" s="1"/>
  <c r="H94" i="3"/>
  <c r="H93" i="3" s="1"/>
  <c r="I94" i="3"/>
  <c r="I93" i="3" s="1"/>
  <c r="G117" i="3"/>
  <c r="G116" i="3" s="1"/>
  <c r="H117" i="3"/>
  <c r="I117" i="3"/>
  <c r="I116" i="3" s="1"/>
  <c r="H116" i="3"/>
  <c r="G33" i="3"/>
  <c r="G32" i="3" s="1"/>
  <c r="H33" i="3"/>
  <c r="H32" i="3" s="1"/>
  <c r="I33" i="3"/>
  <c r="I32" i="3" s="1"/>
  <c r="H42" i="3"/>
  <c r="H41" i="3" s="1"/>
  <c r="H40" i="3" s="1"/>
  <c r="G36" i="3"/>
  <c r="H36" i="3"/>
  <c r="I36" i="3"/>
  <c r="G37" i="3"/>
  <c r="H37" i="3"/>
  <c r="G13" i="3"/>
  <c r="H13" i="3"/>
  <c r="G100" i="3"/>
  <c r="G99" i="3" s="1"/>
  <c r="H100" i="3"/>
  <c r="H99" i="3" s="1"/>
  <c r="I100" i="3"/>
  <c r="I99" i="3" s="1"/>
  <c r="G103" i="3"/>
  <c r="G102" i="3" s="1"/>
  <c r="H103" i="3"/>
  <c r="H102" i="3" s="1"/>
  <c r="I103" i="3"/>
  <c r="I102" i="3" s="1"/>
  <c r="G114" i="3"/>
  <c r="H114" i="3"/>
  <c r="I114" i="3"/>
  <c r="I107" i="3"/>
  <c r="I106" i="3" s="1"/>
  <c r="I105" i="3" s="1"/>
  <c r="G107" i="3"/>
  <c r="G106" i="3" s="1"/>
  <c r="H107" i="3"/>
  <c r="H106" i="3" s="1"/>
  <c r="E12" i="6"/>
  <c r="F12" i="6"/>
  <c r="G12" i="6"/>
  <c r="E8" i="6"/>
  <c r="F8" i="6"/>
  <c r="G8" i="6"/>
  <c r="D12" i="6"/>
  <c r="D13" i="6"/>
  <c r="D9" i="6"/>
  <c r="D8" i="6" s="1"/>
  <c r="B11" i="5"/>
  <c r="B12" i="5"/>
  <c r="F95" i="3"/>
  <c r="F94" i="3" s="1"/>
  <c r="F93" i="3" s="1"/>
  <c r="F114" i="3"/>
  <c r="F107" i="3"/>
  <c r="F106" i="3" s="1"/>
  <c r="F103" i="3"/>
  <c r="F102" i="3" s="1"/>
  <c r="F100" i="3"/>
  <c r="F99" i="3" s="1"/>
  <c r="F85" i="3"/>
  <c r="F66" i="3"/>
  <c r="F14" i="3"/>
  <c r="F61" i="3"/>
  <c r="F51" i="3"/>
  <c r="F57" i="3"/>
  <c r="F50" i="3" s="1"/>
  <c r="F55" i="3"/>
  <c r="F29" i="3"/>
  <c r="F26" i="3" s="1"/>
  <c r="F24" i="3"/>
  <c r="F23" i="3" s="1"/>
  <c r="F16" i="3"/>
  <c r="F105" i="3" l="1"/>
  <c r="G50" i="3"/>
  <c r="G12" i="3"/>
  <c r="G49" i="3"/>
  <c r="I50" i="3"/>
  <c r="H50" i="3"/>
  <c r="H60" i="3"/>
  <c r="H105" i="3"/>
  <c r="G105" i="3"/>
  <c r="C19" i="8"/>
  <c r="D19" i="8"/>
  <c r="D11" i="8" s="1"/>
  <c r="E19" i="8"/>
  <c r="G48" i="3" l="1"/>
  <c r="H49" i="3"/>
  <c r="H48" i="3" s="1"/>
  <c r="F33" i="3"/>
  <c r="F32" i="3" s="1"/>
  <c r="G9" i="10"/>
  <c r="H9" i="10"/>
  <c r="K28" i="7" l="1"/>
  <c r="K33" i="7"/>
  <c r="K35" i="7"/>
  <c r="K37" i="7"/>
  <c r="K41" i="7"/>
  <c r="K48" i="7"/>
  <c r="K49" i="7"/>
  <c r="K50" i="7"/>
  <c r="K51" i="7"/>
  <c r="K52" i="7"/>
  <c r="K53" i="7"/>
  <c r="K54" i="7"/>
  <c r="K55" i="7"/>
  <c r="K56" i="7"/>
  <c r="K57" i="7"/>
  <c r="K58" i="7"/>
  <c r="K60" i="7"/>
  <c r="K61" i="7"/>
  <c r="K62" i="7"/>
  <c r="K63" i="7"/>
  <c r="K64" i="7"/>
  <c r="K65" i="7"/>
  <c r="K66" i="7"/>
  <c r="K67" i="7"/>
  <c r="K68" i="7"/>
  <c r="K70" i="7"/>
  <c r="K71" i="7"/>
  <c r="K72" i="7"/>
  <c r="K73" i="7"/>
  <c r="K74" i="7"/>
  <c r="K77" i="7"/>
  <c r="K78" i="7"/>
  <c r="K83" i="7"/>
  <c r="K84" i="7"/>
  <c r="K85" i="7"/>
  <c r="K86" i="7"/>
  <c r="K88" i="7"/>
  <c r="K89" i="7"/>
  <c r="K90" i="7"/>
  <c r="K91" i="7"/>
  <c r="K92" i="7"/>
  <c r="K93" i="7"/>
  <c r="K95" i="7"/>
  <c r="K96" i="7"/>
  <c r="K97" i="7"/>
  <c r="K98" i="7"/>
  <c r="K99" i="7"/>
  <c r="K100" i="7"/>
  <c r="K101" i="7"/>
  <c r="K102" i="7"/>
  <c r="K103" i="7"/>
  <c r="K105" i="7"/>
  <c r="K107" i="7"/>
  <c r="K108" i="7"/>
  <c r="K109" i="7"/>
  <c r="K110" i="7"/>
  <c r="K113" i="7"/>
  <c r="K114" i="7"/>
  <c r="K119" i="7"/>
  <c r="K120" i="7"/>
  <c r="K121" i="7"/>
  <c r="K122" i="7"/>
  <c r="K124" i="7"/>
  <c r="K126" i="7"/>
  <c r="K129" i="7"/>
  <c r="K130" i="7"/>
  <c r="K131" i="7"/>
  <c r="K133" i="7"/>
  <c r="K134" i="7"/>
  <c r="K136" i="7"/>
  <c r="K138" i="7"/>
  <c r="K140" i="7"/>
  <c r="K146" i="7"/>
  <c r="K150" i="7"/>
  <c r="K152" i="7"/>
  <c r="K157" i="7"/>
  <c r="K158" i="7"/>
  <c r="K159" i="7"/>
  <c r="K161" i="7"/>
  <c r="K162" i="7"/>
  <c r="K164" i="7"/>
  <c r="K168" i="7"/>
  <c r="K170" i="7"/>
  <c r="K176" i="7"/>
  <c r="K180" i="7"/>
  <c r="K185" i="7"/>
  <c r="K191" i="7"/>
  <c r="K192" i="7"/>
  <c r="K198" i="7"/>
  <c r="K199" i="7"/>
  <c r="K201" i="7"/>
  <c r="K205" i="7"/>
  <c r="K206" i="7"/>
  <c r="K209" i="7"/>
  <c r="K210" i="7"/>
  <c r="K211" i="7"/>
  <c r="K212" i="7"/>
  <c r="K218" i="7"/>
  <c r="K222" i="7"/>
  <c r="K228" i="7"/>
  <c r="K232" i="7"/>
  <c r="K240" i="7"/>
  <c r="K241" i="7"/>
  <c r="K243" i="7"/>
  <c r="K246" i="7"/>
  <c r="K255" i="7"/>
  <c r="K257" i="7"/>
  <c r="K258" i="7"/>
  <c r="K259" i="7"/>
  <c r="K260" i="7"/>
  <c r="K261" i="7"/>
  <c r="K265" i="7"/>
  <c r="K270" i="7"/>
  <c r="K272" i="7"/>
  <c r="K273" i="7"/>
  <c r="K275" i="7"/>
  <c r="K279" i="7"/>
  <c r="K285" i="7"/>
  <c r="K287" i="7"/>
  <c r="K288" i="7"/>
  <c r="K292" i="7"/>
  <c r="K295" i="7"/>
  <c r="K300" i="7"/>
  <c r="K302" i="7"/>
  <c r="K303" i="7"/>
  <c r="K305" i="7"/>
  <c r="K308" i="7"/>
  <c r="K314" i="7"/>
  <c r="K320" i="7"/>
  <c r="K326" i="7"/>
  <c r="K328" i="7"/>
  <c r="K333" i="7"/>
  <c r="K338" i="7"/>
  <c r="K340" i="7"/>
  <c r="K342" i="7"/>
  <c r="K345" i="7"/>
  <c r="K346" i="7"/>
  <c r="K348" i="7"/>
  <c r="K354" i="7"/>
  <c r="K359" i="7"/>
  <c r="K16" i="7"/>
  <c r="K18" i="7"/>
  <c r="K20" i="7"/>
  <c r="K24" i="7"/>
  <c r="K25" i="7"/>
  <c r="K26" i="7"/>
  <c r="K27" i="7"/>
  <c r="E15" i="7"/>
  <c r="F15" i="7"/>
  <c r="H15" i="7"/>
  <c r="I15" i="7"/>
  <c r="E17" i="7"/>
  <c r="F17" i="7"/>
  <c r="E19" i="7"/>
  <c r="F19" i="7"/>
  <c r="E22" i="7"/>
  <c r="E21" i="7" s="1"/>
  <c r="F21" i="7"/>
  <c r="H22" i="7"/>
  <c r="E32" i="7"/>
  <c r="F32" i="7"/>
  <c r="H32" i="7"/>
  <c r="I32" i="7"/>
  <c r="E34" i="7"/>
  <c r="F34" i="7"/>
  <c r="H34" i="7"/>
  <c r="E36" i="7"/>
  <c r="F36" i="7"/>
  <c r="H36" i="7"/>
  <c r="I36" i="7"/>
  <c r="E39" i="7"/>
  <c r="E38" i="7" s="1"/>
  <c r="F39" i="7"/>
  <c r="F38" i="7" s="1"/>
  <c r="H39" i="7"/>
  <c r="H38" i="7" s="1"/>
  <c r="E47" i="7"/>
  <c r="H47" i="7"/>
  <c r="I47" i="7"/>
  <c r="K47" i="7" s="1"/>
  <c r="E52" i="7"/>
  <c r="E59" i="7"/>
  <c r="H59" i="7"/>
  <c r="I59" i="7"/>
  <c r="K59" i="7" s="1"/>
  <c r="E69" i="7"/>
  <c r="F69" i="7"/>
  <c r="F46" i="7" s="1"/>
  <c r="H69" i="7"/>
  <c r="I69" i="7"/>
  <c r="E76" i="7"/>
  <c r="E75" i="7" s="1"/>
  <c r="F76" i="7"/>
  <c r="F75" i="7" s="1"/>
  <c r="H76" i="7"/>
  <c r="H75" i="7" s="1"/>
  <c r="I76" i="7"/>
  <c r="F81" i="7"/>
  <c r="E82" i="7"/>
  <c r="H82" i="7"/>
  <c r="I82" i="7"/>
  <c r="K82" i="7" s="1"/>
  <c r="E87" i="7"/>
  <c r="H87" i="7"/>
  <c r="I87" i="7"/>
  <c r="K87" i="7" s="1"/>
  <c r="E94" i="7"/>
  <c r="H94" i="7"/>
  <c r="I94" i="7"/>
  <c r="K94" i="7" s="1"/>
  <c r="E104" i="7"/>
  <c r="H104" i="7"/>
  <c r="I104" i="7"/>
  <c r="K104" i="7" s="1"/>
  <c r="E112" i="7"/>
  <c r="E111" i="7" s="1"/>
  <c r="F112" i="7"/>
  <c r="F111" i="7" s="1"/>
  <c r="H112" i="7"/>
  <c r="H111" i="7" s="1"/>
  <c r="I112" i="7"/>
  <c r="E118" i="7"/>
  <c r="K118" i="7"/>
  <c r="E123" i="7"/>
  <c r="H123" i="7"/>
  <c r="I123" i="7"/>
  <c r="E125" i="7"/>
  <c r="H125" i="7"/>
  <c r="I125" i="7"/>
  <c r="K125" i="7" s="1"/>
  <c r="E128" i="7"/>
  <c r="H128" i="7"/>
  <c r="I128" i="7"/>
  <c r="I127" i="7" s="1"/>
  <c r="E132" i="7"/>
  <c r="F132" i="7"/>
  <c r="H132" i="7"/>
  <c r="I132" i="7"/>
  <c r="E135" i="7"/>
  <c r="F135" i="7"/>
  <c r="H135" i="7"/>
  <c r="I135" i="7"/>
  <c r="E137" i="7"/>
  <c r="I137" i="7"/>
  <c r="E145" i="7"/>
  <c r="E144" i="7" s="1"/>
  <c r="F145" i="7"/>
  <c r="F144" i="7" s="1"/>
  <c r="E149" i="7"/>
  <c r="F149" i="7"/>
  <c r="H149" i="7"/>
  <c r="I149" i="7"/>
  <c r="E151" i="7"/>
  <c r="F151" i="7"/>
  <c r="H151" i="7"/>
  <c r="I151" i="7"/>
  <c r="E156" i="7"/>
  <c r="F156" i="7"/>
  <c r="H156" i="7"/>
  <c r="I156" i="7"/>
  <c r="E160" i="7"/>
  <c r="F160" i="7"/>
  <c r="H160" i="7"/>
  <c r="I160" i="7"/>
  <c r="E163" i="7"/>
  <c r="F163" i="7"/>
  <c r="H163" i="7"/>
  <c r="I163" i="7"/>
  <c r="E167" i="7"/>
  <c r="F167" i="7"/>
  <c r="H167" i="7"/>
  <c r="I167" i="7"/>
  <c r="E169" i="7"/>
  <c r="F169" i="7"/>
  <c r="H169" i="7"/>
  <c r="I169" i="7"/>
  <c r="F174" i="7"/>
  <c r="F173" i="7" s="1"/>
  <c r="F172" i="7" s="1"/>
  <c r="F171" i="7" s="1"/>
  <c r="E175" i="7"/>
  <c r="E174" i="7" s="1"/>
  <c r="E173" i="7" s="1"/>
  <c r="E172" i="7" s="1"/>
  <c r="E171" i="7" s="1"/>
  <c r="H174" i="7"/>
  <c r="H173" i="7" s="1"/>
  <c r="H172" i="7" s="1"/>
  <c r="H171" i="7" s="1"/>
  <c r="K175" i="7"/>
  <c r="F179" i="7"/>
  <c r="F178" i="7" s="1"/>
  <c r="F177" i="7" s="1"/>
  <c r="E181" i="7"/>
  <c r="E180" i="7" s="1"/>
  <c r="H180" i="7"/>
  <c r="H179" i="7" s="1"/>
  <c r="K181" i="7"/>
  <c r="I189" i="7"/>
  <c r="I188" i="7" s="1"/>
  <c r="I187" i="7" s="1"/>
  <c r="F190" i="7"/>
  <c r="F189" i="7" s="1"/>
  <c r="F188" i="7" s="1"/>
  <c r="F187" i="7" s="1"/>
  <c r="H190" i="7"/>
  <c r="H189" i="7" s="1"/>
  <c r="E191" i="7"/>
  <c r="E190" i="7" s="1"/>
  <c r="E197" i="7"/>
  <c r="F197" i="7"/>
  <c r="H197" i="7"/>
  <c r="I197" i="7"/>
  <c r="E200" i="7"/>
  <c r="F200" i="7"/>
  <c r="H200" i="7"/>
  <c r="I200" i="7"/>
  <c r="E204" i="7"/>
  <c r="E203" i="7" s="1"/>
  <c r="E202" i="7" s="1"/>
  <c r="F204" i="7"/>
  <c r="F203" i="7" s="1"/>
  <c r="H204" i="7"/>
  <c r="H203" i="7" s="1"/>
  <c r="H202" i="7" s="1"/>
  <c r="F216" i="7"/>
  <c r="F215" i="7" s="1"/>
  <c r="E217" i="7"/>
  <c r="E216" i="7" s="1"/>
  <c r="E215" i="7" s="1"/>
  <c r="H217" i="7"/>
  <c r="H216" i="7" s="1"/>
  <c r="H215" i="7" s="1"/>
  <c r="I217" i="7"/>
  <c r="K217" i="7" s="1"/>
  <c r="F220" i="7"/>
  <c r="F219" i="7" s="1"/>
  <c r="E221" i="7"/>
  <c r="E220" i="7" s="1"/>
  <c r="E219" i="7" s="1"/>
  <c r="H221" i="7"/>
  <c r="H220" i="7" s="1"/>
  <c r="H219" i="7" s="1"/>
  <c r="I221" i="7"/>
  <c r="I220" i="7" s="1"/>
  <c r="I226" i="7"/>
  <c r="E227" i="7"/>
  <c r="H227" i="7"/>
  <c r="H226" i="7" s="1"/>
  <c r="H225" i="7" s="1"/>
  <c r="I227" i="7"/>
  <c r="E226" i="7" s="1"/>
  <c r="E225" i="7" s="1"/>
  <c r="E231" i="7"/>
  <c r="E230" i="7" s="1"/>
  <c r="E229" i="7" s="1"/>
  <c r="F231" i="7"/>
  <c r="F230" i="7" s="1"/>
  <c r="F229" i="7" s="1"/>
  <c r="H231" i="7"/>
  <c r="H230" i="7" s="1"/>
  <c r="H229" i="7" s="1"/>
  <c r="I231" i="7"/>
  <c r="I230" i="7" s="1"/>
  <c r="E239" i="7"/>
  <c r="E245" i="7"/>
  <c r="F245" i="7"/>
  <c r="H245" i="7"/>
  <c r="H239" i="7" s="1"/>
  <c r="I245" i="7"/>
  <c r="E254" i="7"/>
  <c r="F254" i="7"/>
  <c r="F253" i="7" s="1"/>
  <c r="F252" i="7" s="1"/>
  <c r="H254" i="7"/>
  <c r="I254" i="7"/>
  <c r="E256" i="7"/>
  <c r="H256" i="7"/>
  <c r="I256" i="7"/>
  <c r="K256" i="7" s="1"/>
  <c r="E259" i="7"/>
  <c r="H259" i="7"/>
  <c r="E264" i="7"/>
  <c r="E263" i="7" s="1"/>
  <c r="E262" i="7" s="1"/>
  <c r="F264" i="7"/>
  <c r="F263" i="7" s="1"/>
  <c r="F262" i="7" s="1"/>
  <c r="H264" i="7"/>
  <c r="H263" i="7" s="1"/>
  <c r="H262" i="7" s="1"/>
  <c r="I264" i="7"/>
  <c r="I263" i="7" s="1"/>
  <c r="E269" i="7"/>
  <c r="F269" i="7"/>
  <c r="H269" i="7"/>
  <c r="I269" i="7"/>
  <c r="E271" i="7"/>
  <c r="F271" i="7"/>
  <c r="H271" i="7"/>
  <c r="I271" i="7"/>
  <c r="E274" i="7"/>
  <c r="F274" i="7"/>
  <c r="H274" i="7"/>
  <c r="I274" i="7"/>
  <c r="E278" i="7"/>
  <c r="E277" i="7" s="1"/>
  <c r="E276" i="7" s="1"/>
  <c r="F278" i="7"/>
  <c r="F277" i="7" s="1"/>
  <c r="F276" i="7" s="1"/>
  <c r="H278" i="7"/>
  <c r="H277" i="7" s="1"/>
  <c r="H276" i="7" s="1"/>
  <c r="I278" i="7"/>
  <c r="I277" i="7" s="1"/>
  <c r="E284" i="7"/>
  <c r="F284" i="7"/>
  <c r="H284" i="7"/>
  <c r="I284" i="7"/>
  <c r="E286" i="7"/>
  <c r="F286" i="7"/>
  <c r="H286" i="7"/>
  <c r="I286" i="7"/>
  <c r="E291" i="7"/>
  <c r="F291" i="7"/>
  <c r="H291" i="7"/>
  <c r="I291" i="7"/>
  <c r="E294" i="7"/>
  <c r="E293" i="7" s="1"/>
  <c r="F294" i="7"/>
  <c r="F293" i="7" s="1"/>
  <c r="H294" i="7"/>
  <c r="H293" i="7" s="1"/>
  <c r="I294" i="7"/>
  <c r="E296" i="7"/>
  <c r="F296" i="7"/>
  <c r="I296" i="7"/>
  <c r="E299" i="7"/>
  <c r="F299" i="7"/>
  <c r="H299" i="7"/>
  <c r="I299" i="7"/>
  <c r="E301" i="7"/>
  <c r="F301" i="7"/>
  <c r="H301" i="7"/>
  <c r="I301" i="7"/>
  <c r="E304" i="7"/>
  <c r="F304" i="7"/>
  <c r="H304" i="7"/>
  <c r="I304" i="7"/>
  <c r="E307" i="7"/>
  <c r="E306" i="7" s="1"/>
  <c r="F307" i="7"/>
  <c r="F306" i="7" s="1"/>
  <c r="H307" i="7"/>
  <c r="H306" i="7" s="1"/>
  <c r="I307" i="7"/>
  <c r="E313" i="7"/>
  <c r="E312" i="7" s="1"/>
  <c r="E311" i="7" s="1"/>
  <c r="E310" i="7" s="1"/>
  <c r="E309" i="7" s="1"/>
  <c r="F313" i="7"/>
  <c r="F312" i="7" s="1"/>
  <c r="F311" i="7" s="1"/>
  <c r="F310" i="7" s="1"/>
  <c r="F309" i="7" s="1"/>
  <c r="H313" i="7"/>
  <c r="H312" i="7" s="1"/>
  <c r="H311" i="7" s="1"/>
  <c r="H310" i="7" s="1"/>
  <c r="H309" i="7" s="1"/>
  <c r="I313" i="7"/>
  <c r="E319" i="7"/>
  <c r="E318" i="7" s="1"/>
  <c r="E317" i="7" s="1"/>
  <c r="E316" i="7" s="1"/>
  <c r="E315" i="7" s="1"/>
  <c r="F319" i="7"/>
  <c r="F318" i="7" s="1"/>
  <c r="F317" i="7" s="1"/>
  <c r="F316" i="7" s="1"/>
  <c r="F315" i="7" s="1"/>
  <c r="H319" i="7"/>
  <c r="H318" i="7" s="1"/>
  <c r="H317" i="7" s="1"/>
  <c r="H316" i="7" s="1"/>
  <c r="H315" i="7" s="1"/>
  <c r="I319" i="7"/>
  <c r="E325" i="7"/>
  <c r="F325" i="7"/>
  <c r="H325" i="7"/>
  <c r="I325" i="7"/>
  <c r="E327" i="7"/>
  <c r="F327" i="7"/>
  <c r="H327" i="7"/>
  <c r="I327" i="7"/>
  <c r="E332" i="7"/>
  <c r="E331" i="7" s="1"/>
  <c r="E330" i="7" s="1"/>
  <c r="E329" i="7" s="1"/>
  <c r="F332" i="7"/>
  <c r="F331" i="7" s="1"/>
  <c r="F330" i="7" s="1"/>
  <c r="F329" i="7" s="1"/>
  <c r="H332" i="7"/>
  <c r="H331" i="7" s="1"/>
  <c r="H330" i="7" s="1"/>
  <c r="H329" i="7" s="1"/>
  <c r="I332" i="7"/>
  <c r="I331" i="7" s="1"/>
  <c r="E337" i="7"/>
  <c r="F337" i="7"/>
  <c r="H337" i="7"/>
  <c r="I337" i="7"/>
  <c r="E339" i="7"/>
  <c r="F339" i="7"/>
  <c r="H339" i="7"/>
  <c r="I339" i="7"/>
  <c r="E341" i="7"/>
  <c r="F341" i="7"/>
  <c r="H341" i="7"/>
  <c r="I341" i="7"/>
  <c r="E344" i="7"/>
  <c r="F344" i="7"/>
  <c r="H344" i="7"/>
  <c r="I344" i="7"/>
  <c r="E347" i="7"/>
  <c r="F347" i="7"/>
  <c r="H347" i="7"/>
  <c r="I347" i="7"/>
  <c r="E353" i="7"/>
  <c r="E352" i="7" s="1"/>
  <c r="E351" i="7" s="1"/>
  <c r="E350" i="7" s="1"/>
  <c r="F353" i="7"/>
  <c r="F352" i="7" s="1"/>
  <c r="F351" i="7" s="1"/>
  <c r="F350" i="7" s="1"/>
  <c r="H353" i="7"/>
  <c r="H352" i="7" s="1"/>
  <c r="H351" i="7" s="1"/>
  <c r="H350" i="7" s="1"/>
  <c r="I353" i="7"/>
  <c r="E358" i="7"/>
  <c r="E357" i="7" s="1"/>
  <c r="E356" i="7" s="1"/>
  <c r="E355" i="7" s="1"/>
  <c r="F358" i="7"/>
  <c r="F357" i="7" s="1"/>
  <c r="F356" i="7" s="1"/>
  <c r="F355" i="7" s="1"/>
  <c r="H358" i="7"/>
  <c r="H357" i="7" s="1"/>
  <c r="H356" i="7" s="1"/>
  <c r="H355" i="7" s="1"/>
  <c r="I358" i="7"/>
  <c r="I357" i="7" s="1"/>
  <c r="K128" i="7" l="1"/>
  <c r="F236" i="7"/>
  <c r="H117" i="7"/>
  <c r="H283" i="7"/>
  <c r="H282" i="7" s="1"/>
  <c r="H281" i="7" s="1"/>
  <c r="K123" i="7"/>
  <c r="I117" i="7"/>
  <c r="F202" i="7"/>
  <c r="K319" i="7"/>
  <c r="H343" i="7"/>
  <c r="K331" i="7"/>
  <c r="K76" i="7"/>
  <c r="K34" i="7"/>
  <c r="K19" i="7"/>
  <c r="K230" i="7"/>
  <c r="K197" i="7"/>
  <c r="K163" i="7"/>
  <c r="K151" i="7"/>
  <c r="K137" i="7"/>
  <c r="K112" i="7"/>
  <c r="E324" i="7"/>
  <c r="E323" i="7" s="1"/>
  <c r="E322" i="7" s="1"/>
  <c r="E336" i="7"/>
  <c r="K204" i="7"/>
  <c r="K169" i="7"/>
  <c r="K160" i="7"/>
  <c r="K149" i="7"/>
  <c r="K337" i="7"/>
  <c r="K344" i="7"/>
  <c r="K245" i="7"/>
  <c r="K271" i="7"/>
  <c r="F251" i="7"/>
  <c r="K36" i="7"/>
  <c r="K22" i="7"/>
  <c r="F343" i="7"/>
  <c r="H253" i="7"/>
  <c r="H252" i="7" s="1"/>
  <c r="H251" i="7" s="1"/>
  <c r="K69" i="7"/>
  <c r="K32" i="7"/>
  <c r="F80" i="7"/>
  <c r="F79" i="7" s="1"/>
  <c r="I343" i="7"/>
  <c r="K339" i="7"/>
  <c r="K327" i="7"/>
  <c r="K313" i="7"/>
  <c r="K301" i="7"/>
  <c r="K294" i="7"/>
  <c r="K284" i="7"/>
  <c r="K187" i="7"/>
  <c r="K220" i="7"/>
  <c r="K200" i="7"/>
  <c r="K167" i="7"/>
  <c r="K156" i="7"/>
  <c r="K145" i="7"/>
  <c r="K132" i="7"/>
  <c r="F336" i="7"/>
  <c r="F324" i="7"/>
  <c r="F323" i="7" s="1"/>
  <c r="F322" i="7" s="1"/>
  <c r="H268" i="7"/>
  <c r="H267" i="7" s="1"/>
  <c r="H266" i="7" s="1"/>
  <c r="K254" i="7"/>
  <c r="K304" i="7"/>
  <c r="K296" i="7"/>
  <c r="K286" i="7"/>
  <c r="K274" i="7"/>
  <c r="K263" i="7"/>
  <c r="F166" i="7"/>
  <c r="F165" i="7" s="1"/>
  <c r="K341" i="7"/>
  <c r="E127" i="7"/>
  <c r="K15" i="7"/>
  <c r="K135" i="7"/>
  <c r="K325" i="7"/>
  <c r="K307" i="7"/>
  <c r="H234" i="7"/>
  <c r="H155" i="7"/>
  <c r="H154" i="7" s="1"/>
  <c r="K221" i="7"/>
  <c r="K299" i="7"/>
  <c r="K291" i="7"/>
  <c r="K277" i="7"/>
  <c r="K269" i="7"/>
  <c r="F268" i="7"/>
  <c r="F267" i="7" s="1"/>
  <c r="F266" i="7" s="1"/>
  <c r="H224" i="7"/>
  <c r="H223" i="7" s="1"/>
  <c r="K278" i="7"/>
  <c r="E148" i="7"/>
  <c r="E147" i="7" s="1"/>
  <c r="E115" i="7" s="1"/>
  <c r="E349" i="7"/>
  <c r="E268" i="7"/>
  <c r="E267" i="7" s="1"/>
  <c r="E266" i="7" s="1"/>
  <c r="E166" i="7"/>
  <c r="E165" i="7" s="1"/>
  <c r="H31" i="7"/>
  <c r="H30" i="7" s="1"/>
  <c r="H29" i="7" s="1"/>
  <c r="F14" i="7"/>
  <c r="F13" i="7" s="1"/>
  <c r="F12" i="7" s="1"/>
  <c r="K264" i="7"/>
  <c r="K353" i="7"/>
  <c r="E214" i="7"/>
  <c r="E213" i="7" s="1"/>
  <c r="K190" i="7"/>
  <c r="E283" i="7"/>
  <c r="E282" i="7" s="1"/>
  <c r="E281" i="7" s="1"/>
  <c r="E280" i="7" s="1"/>
  <c r="K231" i="7"/>
  <c r="K189" i="7"/>
  <c r="H127" i="7"/>
  <c r="I81" i="7"/>
  <c r="K81" i="7" s="1"/>
  <c r="H14" i="7"/>
  <c r="K347" i="7"/>
  <c r="K188" i="7"/>
  <c r="K358" i="7"/>
  <c r="K357" i="7"/>
  <c r="K17" i="7"/>
  <c r="K332" i="7"/>
  <c r="K227" i="7"/>
  <c r="I253" i="7"/>
  <c r="F148" i="7"/>
  <c r="F147" i="7" s="1"/>
  <c r="E343" i="7"/>
  <c r="H298" i="7"/>
  <c r="H297" i="7" s="1"/>
  <c r="H296" i="7" s="1"/>
  <c r="E236" i="7"/>
  <c r="E235" i="7" s="1"/>
  <c r="E234" i="7" s="1"/>
  <c r="H196" i="7"/>
  <c r="H195" i="7" s="1"/>
  <c r="H194" i="7" s="1"/>
  <c r="H193" i="7" s="1"/>
  <c r="E196" i="7"/>
  <c r="E195" i="7" s="1"/>
  <c r="E194" i="7" s="1"/>
  <c r="E193" i="7" s="1"/>
  <c r="E179" i="7"/>
  <c r="E178" i="7" s="1"/>
  <c r="E177" i="7" s="1"/>
  <c r="E117" i="7"/>
  <c r="H46" i="7"/>
  <c r="H45" i="7" s="1"/>
  <c r="H44" i="7" s="1"/>
  <c r="I31" i="7"/>
  <c r="I21" i="7"/>
  <c r="K21" i="7" s="1"/>
  <c r="H336" i="7"/>
  <c r="H324" i="7"/>
  <c r="H323" i="7" s="1"/>
  <c r="H322" i="7" s="1"/>
  <c r="I306" i="7"/>
  <c r="K306" i="7" s="1"/>
  <c r="F298" i="7"/>
  <c r="F297" i="7" s="1"/>
  <c r="I293" i="7"/>
  <c r="K293" i="7" s="1"/>
  <c r="F283" i="7"/>
  <c r="F282" i="7" s="1"/>
  <c r="F281" i="7" s="1"/>
  <c r="F280" i="7" s="1"/>
  <c r="E224" i="7"/>
  <c r="E223" i="7" s="1"/>
  <c r="F196" i="7"/>
  <c r="F195" i="7" s="1"/>
  <c r="F194" i="7" s="1"/>
  <c r="F193" i="7" s="1"/>
  <c r="H166" i="7"/>
  <c r="H165" i="7" s="1"/>
  <c r="E155" i="7"/>
  <c r="E154" i="7" s="1"/>
  <c r="H148" i="7"/>
  <c r="H147" i="7" s="1"/>
  <c r="E46" i="7"/>
  <c r="E45" i="7" s="1"/>
  <c r="E44" i="7" s="1"/>
  <c r="I75" i="7"/>
  <c r="K75" i="7" s="1"/>
  <c r="F31" i="7"/>
  <c r="F30" i="7" s="1"/>
  <c r="F29" i="7" s="1"/>
  <c r="H349" i="7"/>
  <c r="F349" i="7"/>
  <c r="F214" i="7"/>
  <c r="F213" i="7" s="1"/>
  <c r="I196" i="7"/>
  <c r="H81" i="7"/>
  <c r="H80" i="7" s="1"/>
  <c r="H79" i="7" s="1"/>
  <c r="I356" i="7"/>
  <c r="K356" i="7" s="1"/>
  <c r="I352" i="7"/>
  <c r="K352" i="7" s="1"/>
  <c r="I336" i="7"/>
  <c r="I330" i="7"/>
  <c r="K330" i="7" s="1"/>
  <c r="I324" i="7"/>
  <c r="I318" i="7"/>
  <c r="K318" i="7" s="1"/>
  <c r="I312" i="7"/>
  <c r="K312" i="7" s="1"/>
  <c r="E298" i="7"/>
  <c r="E297" i="7" s="1"/>
  <c r="I268" i="7"/>
  <c r="I219" i="7"/>
  <c r="K219" i="7" s="1"/>
  <c r="I276" i="7"/>
  <c r="K276" i="7" s="1"/>
  <c r="I216" i="7"/>
  <c r="K216" i="7" s="1"/>
  <c r="I155" i="7"/>
  <c r="F155" i="7"/>
  <c r="F154" i="7" s="1"/>
  <c r="E31" i="7"/>
  <c r="E30" i="7" s="1"/>
  <c r="E29" i="7" s="1"/>
  <c r="I298" i="7"/>
  <c r="I283" i="7"/>
  <c r="H214" i="7"/>
  <c r="H213" i="7" s="1"/>
  <c r="I262" i="7"/>
  <c r="K262" i="7" s="1"/>
  <c r="E253" i="7"/>
  <c r="E252" i="7" s="1"/>
  <c r="E251" i="7" s="1"/>
  <c r="K144" i="7"/>
  <c r="I229" i="7"/>
  <c r="K229" i="7" s="1"/>
  <c r="I225" i="7"/>
  <c r="I203" i="7"/>
  <c r="H188" i="7"/>
  <c r="H187" i="7" s="1"/>
  <c r="I111" i="7"/>
  <c r="E81" i="7"/>
  <c r="E80" i="7" s="1"/>
  <c r="E79" i="7" s="1"/>
  <c r="H21" i="7"/>
  <c r="E14" i="7"/>
  <c r="E13" i="7" s="1"/>
  <c r="E12" i="7" s="1"/>
  <c r="K179" i="7"/>
  <c r="I166" i="7"/>
  <c r="I148" i="7"/>
  <c r="I46" i="7"/>
  <c r="K46" i="7" s="1"/>
  <c r="F45" i="7"/>
  <c r="F44" i="7" s="1"/>
  <c r="I14" i="7"/>
  <c r="E189" i="7"/>
  <c r="H178" i="7"/>
  <c r="H177" i="7" s="1"/>
  <c r="I174" i="7"/>
  <c r="K174" i="7" s="1"/>
  <c r="F235" i="7" l="1"/>
  <c r="J235" i="7" s="1"/>
  <c r="J236" i="7"/>
  <c r="K117" i="7"/>
  <c r="I116" i="7"/>
  <c r="K239" i="7"/>
  <c r="H233" i="7"/>
  <c r="K236" i="7"/>
  <c r="H116" i="7"/>
  <c r="H115" i="7" s="1"/>
  <c r="H280" i="7"/>
  <c r="K203" i="7"/>
  <c r="I202" i="7"/>
  <c r="K202" i="7" s="1"/>
  <c r="H335" i="7"/>
  <c r="H334" i="7" s="1"/>
  <c r="H321" i="7" s="1"/>
  <c r="H153" i="7"/>
  <c r="E116" i="7"/>
  <c r="F335" i="7"/>
  <c r="F334" i="7" s="1"/>
  <c r="F321" i="7" s="1"/>
  <c r="K343" i="7"/>
  <c r="E335" i="7"/>
  <c r="E334" i="7" s="1"/>
  <c r="E321" i="7" s="1"/>
  <c r="E153" i="7"/>
  <c r="E43" i="7" s="1"/>
  <c r="K324" i="7"/>
  <c r="H13" i="7"/>
  <c r="H12" i="7" s="1"/>
  <c r="H11" i="7" s="1"/>
  <c r="K155" i="7"/>
  <c r="K336" i="7"/>
  <c r="E11" i="7"/>
  <c r="E10" i="7" s="1"/>
  <c r="K298" i="7"/>
  <c r="F153" i="7"/>
  <c r="K166" i="7"/>
  <c r="K283" i="7"/>
  <c r="F11" i="7"/>
  <c r="F10" i="7" s="1"/>
  <c r="I80" i="7"/>
  <c r="K80" i="7" s="1"/>
  <c r="K111" i="7"/>
  <c r="K31" i="7"/>
  <c r="I252" i="7"/>
  <c r="K252" i="7" s="1"/>
  <c r="K253" i="7"/>
  <c r="E233" i="7"/>
  <c r="K14" i="7"/>
  <c r="K127" i="7"/>
  <c r="K196" i="7"/>
  <c r="K268" i="7"/>
  <c r="K148" i="7"/>
  <c r="F225" i="7"/>
  <c r="K226" i="7"/>
  <c r="I165" i="7"/>
  <c r="K165" i="7" s="1"/>
  <c r="I329" i="7"/>
  <c r="K329" i="7" s="1"/>
  <c r="I147" i="7"/>
  <c r="K147" i="7" s="1"/>
  <c r="I297" i="7"/>
  <c r="K297" i="7" s="1"/>
  <c r="I311" i="7"/>
  <c r="K311" i="7" s="1"/>
  <c r="I323" i="7"/>
  <c r="K323" i="7" s="1"/>
  <c r="I355" i="7"/>
  <c r="K355" i="7" s="1"/>
  <c r="I282" i="7"/>
  <c r="K282" i="7" s="1"/>
  <c r="E188" i="7"/>
  <c r="I178" i="7"/>
  <c r="K178" i="7" s="1"/>
  <c r="I215" i="7"/>
  <c r="K215" i="7" s="1"/>
  <c r="I335" i="7"/>
  <c r="I195" i="7"/>
  <c r="K195" i="7" s="1"/>
  <c r="I13" i="7"/>
  <c r="K13" i="7" s="1"/>
  <c r="I173" i="7"/>
  <c r="K173" i="7" s="1"/>
  <c r="I45" i="7"/>
  <c r="I224" i="7"/>
  <c r="I154" i="7"/>
  <c r="K154" i="7" s="1"/>
  <c r="I267" i="7"/>
  <c r="K267" i="7" s="1"/>
  <c r="I317" i="7"/>
  <c r="K317" i="7" s="1"/>
  <c r="I351" i="7"/>
  <c r="K351" i="7" s="1"/>
  <c r="I115" i="7" l="1"/>
  <c r="H186" i="7"/>
  <c r="H43" i="7"/>
  <c r="H42" i="7" s="1"/>
  <c r="K45" i="7"/>
  <c r="I44" i="7"/>
  <c r="K44" i="7" s="1"/>
  <c r="H10" i="7"/>
  <c r="K116" i="7"/>
  <c r="K335" i="7"/>
  <c r="I251" i="7"/>
  <c r="K251" i="7" s="1"/>
  <c r="I79" i="7"/>
  <c r="K79" i="7" s="1"/>
  <c r="F224" i="7"/>
  <c r="K225" i="7"/>
  <c r="I350" i="7"/>
  <c r="K350" i="7" s="1"/>
  <c r="E42" i="7"/>
  <c r="I172" i="7"/>
  <c r="K172" i="7" s="1"/>
  <c r="I310" i="7"/>
  <c r="I266" i="7"/>
  <c r="K266" i="7" s="1"/>
  <c r="I153" i="7"/>
  <c r="K153" i="7" s="1"/>
  <c r="I223" i="7"/>
  <c r="E187" i="7"/>
  <c r="I281" i="7"/>
  <c r="K281" i="7" s="1"/>
  <c r="I322" i="7"/>
  <c r="K322" i="7" s="1"/>
  <c r="I177" i="7"/>
  <c r="K177" i="7" s="1"/>
  <c r="I316" i="7"/>
  <c r="K316" i="7" s="1"/>
  <c r="I12" i="7"/>
  <c r="I194" i="7"/>
  <c r="K194" i="7" s="1"/>
  <c r="I334" i="7"/>
  <c r="K334" i="7" s="1"/>
  <c r="I214" i="7"/>
  <c r="K214" i="7" s="1"/>
  <c r="B39" i="8"/>
  <c r="B19" i="8"/>
  <c r="H9" i="7" l="1"/>
  <c r="K12" i="7"/>
  <c r="I43" i="7"/>
  <c r="K115" i="7"/>
  <c r="K310" i="7"/>
  <c r="I309" i="7"/>
  <c r="K309" i="7" s="1"/>
  <c r="F223" i="7"/>
  <c r="K224" i="7"/>
  <c r="I315" i="7"/>
  <c r="K315" i="7" s="1"/>
  <c r="I321" i="7"/>
  <c r="K321" i="7" s="1"/>
  <c r="I213" i="7"/>
  <c r="K213" i="7" s="1"/>
  <c r="I349" i="7"/>
  <c r="K349" i="7" s="1"/>
  <c r="I193" i="7"/>
  <c r="K193" i="7" s="1"/>
  <c r="I280" i="7"/>
  <c r="K280" i="7" s="1"/>
  <c r="E186" i="7"/>
  <c r="I171" i="7"/>
  <c r="K171" i="7" s="1"/>
  <c r="I42" i="7" l="1"/>
  <c r="K42" i="7" s="1"/>
  <c r="K43" i="7"/>
  <c r="K223" i="7"/>
  <c r="E9" i="7"/>
  <c r="D39" i="8"/>
  <c r="G45" i="8"/>
  <c r="F45" i="8"/>
  <c r="G44" i="8"/>
  <c r="F44" i="8"/>
  <c r="G43" i="8"/>
  <c r="F43" i="8"/>
  <c r="G42" i="8"/>
  <c r="F42" i="8"/>
  <c r="G25" i="8"/>
  <c r="F25" i="8"/>
  <c r="G23" i="8"/>
  <c r="F23" i="8"/>
  <c r="K20" i="3" l="1"/>
  <c r="J20" i="3"/>
  <c r="F117" i="3" l="1"/>
  <c r="F116" i="3" s="1"/>
  <c r="J84" i="3" l="1"/>
  <c r="K84" i="3"/>
  <c r="I83" i="3"/>
  <c r="I60" i="3" s="1"/>
  <c r="I49" i="3" s="1"/>
  <c r="I48" i="3" s="1"/>
  <c r="F83" i="3"/>
  <c r="J83" i="3" s="1"/>
  <c r="K63" i="3"/>
  <c r="J63" i="3"/>
  <c r="K83" i="3" l="1"/>
  <c r="K52" i="3" l="1"/>
  <c r="K53" i="3"/>
  <c r="K54" i="3"/>
  <c r="K56" i="3"/>
  <c r="K58" i="3"/>
  <c r="K59" i="3"/>
  <c r="K62" i="3"/>
  <c r="K64" i="3"/>
  <c r="K65" i="3"/>
  <c r="K67" i="3"/>
  <c r="K68" i="3"/>
  <c r="K69" i="3"/>
  <c r="K70" i="3"/>
  <c r="K71" i="3"/>
  <c r="K72" i="3"/>
  <c r="K74" i="3"/>
  <c r="K75" i="3"/>
  <c r="K76" i="3"/>
  <c r="K77" i="3"/>
  <c r="K78" i="3"/>
  <c r="K79" i="3"/>
  <c r="K80" i="3"/>
  <c r="K81" i="3"/>
  <c r="K82" i="3"/>
  <c r="K86" i="3"/>
  <c r="K87" i="3"/>
  <c r="K88" i="3"/>
  <c r="K89" i="3"/>
  <c r="K90" i="3"/>
  <c r="K91" i="3"/>
  <c r="K92" i="3"/>
  <c r="K95" i="3"/>
  <c r="K96" i="3"/>
  <c r="K97" i="3"/>
  <c r="K98" i="3"/>
  <c r="K101" i="3"/>
  <c r="K104" i="3"/>
  <c r="K108" i="3"/>
  <c r="K109" i="3"/>
  <c r="K110" i="3"/>
  <c r="K111" i="3"/>
  <c r="K112" i="3"/>
  <c r="K113" i="3"/>
  <c r="J52" i="3"/>
  <c r="J53" i="3"/>
  <c r="J54" i="3"/>
  <c r="J56" i="3"/>
  <c r="J58" i="3"/>
  <c r="J59" i="3"/>
  <c r="J62" i="3"/>
  <c r="J64" i="3"/>
  <c r="J65" i="3"/>
  <c r="J67" i="3"/>
  <c r="J68" i="3"/>
  <c r="J69" i="3"/>
  <c r="J70" i="3"/>
  <c r="J71" i="3"/>
  <c r="J72" i="3"/>
  <c r="J74" i="3"/>
  <c r="J75" i="3"/>
  <c r="J76" i="3"/>
  <c r="J77" i="3"/>
  <c r="J78" i="3"/>
  <c r="J79" i="3"/>
  <c r="J80" i="3"/>
  <c r="J81" i="3"/>
  <c r="J82" i="3"/>
  <c r="J86" i="3"/>
  <c r="J87" i="3"/>
  <c r="J88" i="3"/>
  <c r="J89" i="3"/>
  <c r="J90" i="3"/>
  <c r="J91" i="3"/>
  <c r="J92" i="3"/>
  <c r="J95" i="3"/>
  <c r="J96" i="3"/>
  <c r="J97" i="3"/>
  <c r="J98" i="3"/>
  <c r="J101" i="3"/>
  <c r="J104" i="3"/>
  <c r="J108" i="3"/>
  <c r="J109" i="3"/>
  <c r="J110" i="3"/>
  <c r="J111" i="3"/>
  <c r="J112" i="3"/>
  <c r="J113" i="3"/>
  <c r="J115" i="3"/>
  <c r="F73" i="3"/>
  <c r="F60" i="3" s="1"/>
  <c r="F49" i="3" s="1"/>
  <c r="F48" i="3" s="1"/>
  <c r="H21" i="3"/>
  <c r="I21" i="3"/>
  <c r="F21" i="3"/>
  <c r="F13" i="3" s="1"/>
  <c r="F12" i="3" s="1"/>
  <c r="F11" i="3" s="1"/>
  <c r="H23" i="3"/>
  <c r="I37" i="3"/>
  <c r="F38" i="3"/>
  <c r="F36" i="3" s="1"/>
  <c r="K15" i="3"/>
  <c r="K17" i="3"/>
  <c r="K18" i="3"/>
  <c r="K22" i="3"/>
  <c r="K25" i="3"/>
  <c r="K28" i="3"/>
  <c r="K30" i="3"/>
  <c r="K31" i="3"/>
  <c r="K34" i="3"/>
  <c r="K35" i="3"/>
  <c r="K36" i="3"/>
  <c r="K38" i="3"/>
  <c r="K39" i="3"/>
  <c r="K40" i="3"/>
  <c r="K41" i="3"/>
  <c r="K45" i="3"/>
  <c r="J15" i="3"/>
  <c r="J17" i="3"/>
  <c r="J18" i="3"/>
  <c r="J22" i="3"/>
  <c r="J25" i="3"/>
  <c r="J28" i="3"/>
  <c r="J30" i="3"/>
  <c r="J31" i="3"/>
  <c r="J34" i="3"/>
  <c r="J35" i="3"/>
  <c r="J39" i="3"/>
  <c r="J40" i="3"/>
  <c r="J41" i="3"/>
  <c r="J45" i="3"/>
  <c r="K21" i="3" l="1"/>
  <c r="K60" i="3"/>
  <c r="K24" i="3"/>
  <c r="K57" i="3"/>
  <c r="J102" i="3"/>
  <c r="J93" i="3"/>
  <c r="K114" i="3"/>
  <c r="K102" i="3"/>
  <c r="K61" i="3"/>
  <c r="K66" i="3"/>
  <c r="K73" i="3"/>
  <c r="K85" i="3"/>
  <c r="K94" i="3"/>
  <c r="K103" i="3"/>
  <c r="K16" i="3"/>
  <c r="J29" i="3"/>
  <c r="K93" i="3"/>
  <c r="J114" i="3"/>
  <c r="J21" i="3"/>
  <c r="J14" i="3"/>
  <c r="I26" i="3"/>
  <c r="I12" i="3" s="1"/>
  <c r="K99" i="3"/>
  <c r="J94" i="3"/>
  <c r="J16" i="3"/>
  <c r="K51" i="3"/>
  <c r="K55" i="3"/>
  <c r="J85" i="3"/>
  <c r="K100" i="3"/>
  <c r="J55" i="3"/>
  <c r="J51" i="3"/>
  <c r="J24" i="3"/>
  <c r="K29" i="3"/>
  <c r="K14" i="3"/>
  <c r="J107" i="3"/>
  <c r="J103" i="3"/>
  <c r="J99" i="3"/>
  <c r="J73" i="3"/>
  <c r="K107" i="3"/>
  <c r="J100" i="3"/>
  <c r="J66" i="3"/>
  <c r="J61" i="3"/>
  <c r="J57" i="3"/>
  <c r="K37" i="3"/>
  <c r="K32" i="3"/>
  <c r="F37" i="3"/>
  <c r="J37" i="3" s="1"/>
  <c r="K33" i="3"/>
  <c r="H26" i="3"/>
  <c r="H12" i="3" s="1"/>
  <c r="H11" i="3" s="1"/>
  <c r="J33" i="3"/>
  <c r="J32" i="3"/>
  <c r="J27" i="3"/>
  <c r="K27" i="3"/>
  <c r="J36" i="3"/>
  <c r="J38" i="3"/>
  <c r="J60" i="3" l="1"/>
  <c r="K106" i="3"/>
  <c r="J13" i="3"/>
  <c r="K13" i="3"/>
  <c r="J26" i="3"/>
  <c r="K26" i="3"/>
  <c r="J23" i="3"/>
  <c r="K23" i="3"/>
  <c r="K50" i="3"/>
  <c r="J50" i="3"/>
  <c r="J105" i="3"/>
  <c r="J106" i="3"/>
  <c r="K105" i="3" l="1"/>
  <c r="J12" i="3"/>
  <c r="K49" i="3"/>
  <c r="J49" i="3"/>
  <c r="K12" i="3"/>
  <c r="I11" i="3"/>
  <c r="K11" i="3" s="1"/>
  <c r="J11" i="3" l="1"/>
  <c r="K48" i="3"/>
  <c r="J48" i="3"/>
  <c r="G13" i="5"/>
  <c r="G14" i="5"/>
  <c r="G15" i="5"/>
  <c r="F13" i="5"/>
  <c r="E11" i="5" s="1"/>
  <c r="F14" i="5"/>
  <c r="F15" i="5"/>
  <c r="F13" i="8" l="1"/>
  <c r="F15" i="8"/>
  <c r="F17" i="8"/>
  <c r="F18" i="8"/>
  <c r="F20" i="8"/>
  <c r="G13" i="8"/>
  <c r="G15" i="8"/>
  <c r="G17" i="8"/>
  <c r="G18" i="8"/>
  <c r="G20" i="8"/>
  <c r="G21" i="8"/>
  <c r="G22" i="8"/>
  <c r="G24" i="8"/>
  <c r="F21" i="8"/>
  <c r="F22" i="8"/>
  <c r="F24" i="8"/>
  <c r="G33" i="8"/>
  <c r="G35" i="8"/>
  <c r="G37" i="8"/>
  <c r="G38" i="8"/>
  <c r="G40" i="8"/>
  <c r="G41" i="8"/>
  <c r="F33" i="8"/>
  <c r="F35" i="8"/>
  <c r="F37" i="8"/>
  <c r="F38" i="8"/>
  <c r="F40" i="8"/>
  <c r="F41" i="8"/>
  <c r="K22" i="10" l="1"/>
  <c r="K10" i="10"/>
  <c r="K13" i="10"/>
  <c r="K14" i="10"/>
  <c r="I9" i="10"/>
  <c r="K9" i="10" s="1"/>
  <c r="J14" i="10"/>
  <c r="J13" i="10"/>
  <c r="J10" i="10"/>
  <c r="E11" i="8" l="1"/>
  <c r="C11" i="8"/>
  <c r="B16" i="8"/>
  <c r="B11" i="8" s="1"/>
  <c r="B36" i="8"/>
  <c r="B34" i="8"/>
  <c r="B32" i="8"/>
  <c r="C39" i="8"/>
  <c r="C36" i="8"/>
  <c r="C32" i="8"/>
  <c r="C34" i="8"/>
  <c r="C31" i="8" l="1"/>
  <c r="B31" i="8"/>
  <c r="F19" i="8"/>
  <c r="F14" i="8"/>
  <c r="F12" i="8"/>
  <c r="F16" i="8"/>
  <c r="G16" i="8"/>
  <c r="G19" i="8"/>
  <c r="G14" i="8"/>
  <c r="G12" i="8"/>
  <c r="F39" i="8"/>
  <c r="F36" i="8"/>
  <c r="E34" i="8"/>
  <c r="E32" i="8"/>
  <c r="E31" i="8" s="1"/>
  <c r="F32" i="8" l="1"/>
  <c r="G11" i="8"/>
  <c r="F11" i="8"/>
  <c r="F34" i="8"/>
  <c r="D32" i="8"/>
  <c r="D34" i="8"/>
  <c r="G34" i="8" s="1"/>
  <c r="D36" i="8"/>
  <c r="G39" i="8"/>
  <c r="D11" i="5"/>
  <c r="F31" i="8" l="1"/>
  <c r="G36" i="8"/>
  <c r="D31" i="8"/>
  <c r="G31" i="8" s="1"/>
  <c r="G32" i="8"/>
  <c r="G12" i="5"/>
  <c r="F12" i="5"/>
  <c r="G11" i="5" l="1"/>
  <c r="F11" i="5"/>
  <c r="I12" i="10"/>
  <c r="H12" i="10"/>
  <c r="G12" i="10"/>
  <c r="F12" i="10"/>
  <c r="F9" i="10"/>
  <c r="J12" i="10" l="1"/>
  <c r="K12" i="10"/>
  <c r="K23" i="10"/>
  <c r="H15" i="10"/>
  <c r="G15" i="10"/>
  <c r="F15" i="10"/>
  <c r="F24" i="10" s="1"/>
  <c r="J9" i="10"/>
  <c r="I15" i="10"/>
  <c r="J24" i="10" l="1"/>
  <c r="J15" i="10"/>
  <c r="K24" i="10" l="1"/>
  <c r="K235" i="7"/>
  <c r="K234" i="7"/>
  <c r="I233" i="7" l="1"/>
  <c r="I186" i="7" s="1"/>
  <c r="K233" i="7" l="1"/>
  <c r="K186" i="7" l="1"/>
  <c r="I38" i="7"/>
  <c r="I30" i="7" s="1"/>
  <c r="I29" i="7" s="1"/>
  <c r="K39" i="7"/>
  <c r="K38" i="7" l="1"/>
  <c r="I11" i="7"/>
  <c r="K29" i="7"/>
  <c r="K30" i="7"/>
  <c r="K11" i="7" l="1"/>
  <c r="I10" i="7"/>
  <c r="K10" i="7" l="1"/>
  <c r="I9" i="7"/>
  <c r="K9" i="7" l="1"/>
  <c r="J9" i="7"/>
</calcChain>
</file>

<file path=xl/comments1.xml><?xml version="1.0" encoding="utf-8"?>
<comments xmlns="http://schemas.openxmlformats.org/spreadsheetml/2006/main">
  <authors>
    <author>OŠ</author>
  </authors>
  <commentList>
    <comment ref="H289" authorId="0" shapeId="0">
      <text>
        <r>
          <rPr>
            <b/>
            <sz val="9"/>
            <color indexed="81"/>
            <rFont val="Segoe UI"/>
            <family val="2"/>
            <charset val="238"/>
          </rPr>
          <t>OŠ:</t>
        </r>
        <r>
          <rPr>
            <sz val="9"/>
            <color indexed="81"/>
            <rFont val="Segoe UI"/>
            <family val="2"/>
            <charset val="238"/>
          </rPr>
          <t xml:space="preserve">
m(</t>
        </r>
      </text>
    </comment>
  </commentList>
</comments>
</file>

<file path=xl/sharedStrings.xml><?xml version="1.0" encoding="utf-8"?>
<sst xmlns="http://schemas.openxmlformats.org/spreadsheetml/2006/main" count="648" uniqueCount="279">
  <si>
    <t>PRIHODI UKUPNO</t>
  </si>
  <si>
    <t>RASHODI UKUPNO</t>
  </si>
  <si>
    <t>Razred</t>
  </si>
  <si>
    <t>Skupina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</si>
  <si>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</si>
  <si>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</si>
  <si>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</si>
  <si>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</si>
  <si>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</si>
  <si>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UKUPNI RASHODI</t>
  </si>
  <si>
    <t>Primici od financijske imovine i zaduživanja</t>
  </si>
  <si>
    <t>Izdaci za financijsku imovinu i otplate zajmova</t>
  </si>
  <si>
    <t>I. OPĆI DIO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</si>
  <si>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</si>
  <si>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</si>
  <si>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</si>
  <si>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</si>
  <si>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</si>
  <si>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</si>
  <si>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</si>
  <si>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</si>
  <si>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</si>
  <si>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</si>
  <si>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</si>
  <si>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</si>
  <si>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</si>
  <si>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</si>
  <si>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</si>
  <si>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</si>
  <si>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Brojčana oznaka i naziv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</si>
  <si>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</si>
  <si>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</si>
  <si>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</si>
  <si>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</si>
  <si>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</si>
  <si>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</si>
  <si>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</si>
  <si>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</si>
  <si>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</si>
  <si>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</si>
  <si>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</si>
  <si>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RAZLIKA - VIŠAK / MANJAK</t>
  </si>
  <si>
    <t>Prihodi od upravnih i administrativnih pristojbi, pristojbi po posebnim propisima i naknada</t>
  </si>
  <si>
    <t>Naknade građanima i kućanstvima na temelju osiguranja i druge naknade</t>
  </si>
  <si>
    <t>Financijski rashodi</t>
  </si>
  <si>
    <t>Ostali rashodi</t>
  </si>
  <si>
    <t>09 Obrazovanje</t>
  </si>
  <si>
    <t>091 Predškolsko i osnovnoškolsko obrazovanje</t>
  </si>
  <si>
    <t>096 Dodatne usluge u obrazovanju</t>
  </si>
  <si>
    <t>098 Usluge u obrazovanju koje nisu drugdje svrstane</t>
  </si>
  <si>
    <r>
      <t xml:space="preserve">  </t>
    </r>
    <r>
      <rPr>
        <sz val="10"/>
        <rFont val="Arial"/>
        <family val="2"/>
      </rPr>
      <t>32 Vlastiti prihodi</t>
    </r>
  </si>
  <si>
    <t>5  Pomoći</t>
  </si>
  <si>
    <t>56 Fondovi EU</t>
  </si>
  <si>
    <t>52 Ostale pomoći</t>
  </si>
  <si>
    <t>58 Ostale pomoći-proračunski korisnici</t>
  </si>
  <si>
    <t>Program ustanova u obrazovanju iznad standarda</t>
  </si>
  <si>
    <t>Poticanje demografskog razvitka</t>
  </si>
  <si>
    <t>Financiranje školskih projekata</t>
  </si>
  <si>
    <t>43 Prihodi za posebne namjene-proračunski korisnici</t>
  </si>
  <si>
    <t>62 Donacije-proračunski korisnici</t>
  </si>
  <si>
    <t>Indeks                                5/4*100</t>
  </si>
  <si>
    <t>Indeks                                5/2*100</t>
  </si>
  <si>
    <t xml:space="preserve"> RAČUN PRIHODA I RASHODA </t>
  </si>
  <si>
    <t xml:space="preserve"> IZVJEŠTAJ O PRIHODIMA  PREMA IZVORIMA FINANCIRANJA</t>
  </si>
  <si>
    <t>IZVJEŠTAJ O RASHODIMA PREMA IZVORIMA FINANCIRANJA</t>
  </si>
  <si>
    <t>IZVJEŠTAJ O RASHODIMA PREMA FUNKCIJSKOJ KLASIFIKACIJI</t>
  </si>
  <si>
    <t>Pomoći proračunskim korisnicima iz proračuna koji im nije nadležan</t>
  </si>
  <si>
    <t>Prihodi od financijske imovine</t>
  </si>
  <si>
    <t>Kamate na oročena sredstva i depozite po viđenju</t>
  </si>
  <si>
    <t>Prihodi po posebnim propisima</t>
  </si>
  <si>
    <t>Ostali nespomenuti prihodi</t>
  </si>
  <si>
    <t>OSTVARENJE/IZVRŠENJE  1.-12.2022.</t>
  </si>
  <si>
    <t>INDEKS              5/2*100</t>
  </si>
  <si>
    <t>INDEKS          5/4*100</t>
  </si>
  <si>
    <t>INDEKS                  5/2*100</t>
  </si>
  <si>
    <t xml:space="preserve">INDEKS            5/4*100               </t>
  </si>
  <si>
    <t>INDEKS                                5/2*100</t>
  </si>
  <si>
    <t>INDEKS                                5/4*100</t>
  </si>
  <si>
    <t>Prihodi od prodaje proizvoda i roba te pruženih usluga</t>
  </si>
  <si>
    <t>Prihodi od pruženih usluga</t>
  </si>
  <si>
    <t>BROJČANA OZNAKA I NAZIV</t>
  </si>
  <si>
    <t>UKUPNI PRIHODI</t>
  </si>
  <si>
    <t>Pomoći od izvanproračunskih korisnika</t>
  </si>
  <si>
    <t>Tekuće pomoći od izvanproračunskih korisnika</t>
  </si>
  <si>
    <t>Tekuće pomoći proračunskim korisnicima iz proračuna koji im nije nadležan</t>
  </si>
  <si>
    <t>Kapitalne pomoći proračunskim korisnicima iz proračuna koji im nije nadležan</t>
  </si>
  <si>
    <t>Donacije od pravnih i fizičkih ososba izvan općeg proračuna i povrat donacija po protestiranim jamstvima</t>
  </si>
  <si>
    <t>Tekuće donacije</t>
  </si>
  <si>
    <t>Prihodi od nadležnog proračuna i od HZZo-a temeljem ugovornih obveza</t>
  </si>
  <si>
    <t>Prihodi od nadležnog proračunaza financiranjeredovne djelatnosti proračunskih korisnika</t>
  </si>
  <si>
    <t>Prihodi od nadležnog proračuna za financiranje rashoda poslovanja</t>
  </si>
  <si>
    <t>Prihodi od prodaje građevinskih objekata</t>
  </si>
  <si>
    <t>Stambeni objekti</t>
  </si>
  <si>
    <t>…</t>
  </si>
  <si>
    <t>Plaće (Bruto)</t>
  </si>
  <si>
    <t>Plaće za redovan rad</t>
  </si>
  <si>
    <t>Plaće za prekovremeni rad</t>
  </si>
  <si>
    <t>Ostali rashodi za zaposlene</t>
  </si>
  <si>
    <t>Doprinosi na plaće</t>
  </si>
  <si>
    <t>Dop.za obvezno zdravstv.osig</t>
  </si>
  <si>
    <t>Dop.za obvezno osig.u.sl.nezaposl.</t>
  </si>
  <si>
    <t>Naknade troškova zaposlenima</t>
  </si>
  <si>
    <t>Službena putovanja</t>
  </si>
  <si>
    <t>Stručna usavršavanja</t>
  </si>
  <si>
    <t>Ostale naknade zaposlenima</t>
  </si>
  <si>
    <t>Rashodi za materijal i energiju</t>
  </si>
  <si>
    <t>Uredski materijal</t>
  </si>
  <si>
    <t>Materijal i sirovine</t>
  </si>
  <si>
    <t>Energija</t>
  </si>
  <si>
    <t>Materijal i dijelovi za tekuće i investicijsko održavanje</t>
  </si>
  <si>
    <t>Sitni inventar</t>
  </si>
  <si>
    <t>Službena, radna i zaštitna odjeća i obuća</t>
  </si>
  <si>
    <t>Rashodi za usluge</t>
  </si>
  <si>
    <t>Usluge telefona,pošte</t>
  </si>
  <si>
    <t>Usluge tekućeg i investicijskog održavanja</t>
  </si>
  <si>
    <t>Promidžbeni materijal</t>
  </si>
  <si>
    <t>Komunalne usluge</t>
  </si>
  <si>
    <t>Zakupnine i najamnine</t>
  </si>
  <si>
    <t>Zdravstvene usluge</t>
  </si>
  <si>
    <t>Intelektualne usluge</t>
  </si>
  <si>
    <t>Računalne usluge</t>
  </si>
  <si>
    <t>Ostale usluge</t>
  </si>
  <si>
    <t>Ostali nespomenuti rashodi poslovanja</t>
  </si>
  <si>
    <t>Naknade za rad pred. i izvr. tijela, povjer. i sl.</t>
  </si>
  <si>
    <t>Premije osiguranja</t>
  </si>
  <si>
    <t>Reprezentacija</t>
  </si>
  <si>
    <t>Članarine</t>
  </si>
  <si>
    <t>Pristojbe i naknade</t>
  </si>
  <si>
    <t>Troškovi sudskih postupaka</t>
  </si>
  <si>
    <t>Bankarske usluge i usluge platnog prometa</t>
  </si>
  <si>
    <t>Negativne tečajne razlike i valutna klauzula</t>
  </si>
  <si>
    <t>Zatezne kamate</t>
  </si>
  <si>
    <t>Ostali nespomenuti financijski rashodi</t>
  </si>
  <si>
    <t>Tekuće donacije u naravi</t>
  </si>
  <si>
    <t>Oprema</t>
  </si>
  <si>
    <t>Komunikacijska oprema</t>
  </si>
  <si>
    <t>Oprema za održavanje i zaštitu</t>
  </si>
  <si>
    <t>Instrumenti, uređaji i strojevi</t>
  </si>
  <si>
    <t>Sportska i glazbena oprema</t>
  </si>
  <si>
    <t>Uređaji, strojevi i oprema za ostale namjene</t>
  </si>
  <si>
    <t>Knjige, umjetnička djela i ostale izložbene vrijednosti</t>
  </si>
  <si>
    <t>Knjige</t>
  </si>
  <si>
    <t>INDEKS                                   5/2*100</t>
  </si>
  <si>
    <t>INDEKS                                   5/4*100</t>
  </si>
  <si>
    <t>Prihodi od prodaje proizv. i robe te pruž. usluga,prihodi od donacija te povrati po protestiranim jamstvima</t>
  </si>
  <si>
    <t>Kapitalne donacije</t>
  </si>
  <si>
    <t>Prihodi od nadležnog proračuna za nabavu nefinancijske imovine</t>
  </si>
  <si>
    <t>Ostali financijski rashodi</t>
  </si>
  <si>
    <t>Naknade građanima i kućanstvima u naravi</t>
  </si>
  <si>
    <t>Ostale naknade građanima i kućanstvima iz proračuna</t>
  </si>
  <si>
    <t>Plaće za posebne uvjete rada</t>
  </si>
  <si>
    <t>IZVJEŠTAJ O PRIHODIMA I RASHODIMA PREMA EKONOMSKOJ KLASIFIKACIJI</t>
  </si>
  <si>
    <t>Uredska oprema i namještaj</t>
  </si>
  <si>
    <t>Naknade troškova osobama izvan radnog odnosa</t>
  </si>
  <si>
    <t>Dodatna ulaganja na građevinskim objektima</t>
  </si>
  <si>
    <t>Naknade za prijevoz, za rad na terenu i odvojeni život</t>
  </si>
  <si>
    <t>INDEKS                  5/4*100</t>
  </si>
  <si>
    <t>Rashodi za dodatna ulaganja na financijskoj imovini</t>
  </si>
  <si>
    <t>Tekuće pomoći temeljem prijenosa EU sredstava - Erasmus</t>
  </si>
  <si>
    <t>PRENESENI VIŠAK IZ PRETHODNE GODINE</t>
  </si>
  <si>
    <t>PRIJENOS VIŠKA U SLJEDEĆE RAZDOBLJE</t>
  </si>
  <si>
    <t>59 Pomoći Fondovi EU</t>
  </si>
  <si>
    <t>72 Prihodi od prodaje nefin.imovine</t>
  </si>
  <si>
    <t xml:space="preserve">   </t>
  </si>
  <si>
    <t>II.POSEBNI DIO</t>
  </si>
  <si>
    <t xml:space="preserve"> IZVJEŠTAJ PO PROGRAMSKOJ  KLASIFIKACIJI</t>
  </si>
  <si>
    <t>Šifra</t>
  </si>
  <si>
    <t xml:space="preserve">Naziv </t>
  </si>
  <si>
    <t>PROGRAM 1206</t>
  </si>
  <si>
    <t>EU projekti UO za obrazovanje, kulutru i sport</t>
  </si>
  <si>
    <t>Tekući projekt T120602</t>
  </si>
  <si>
    <t>Europski socijalni fond-Projekt ZMS-pomoćnik u nastavi</t>
  </si>
  <si>
    <t>Izvor financiranja 1.1.1</t>
  </si>
  <si>
    <t>Opći prihodi i primici</t>
  </si>
  <si>
    <t>Plaće(bruto)</t>
  </si>
  <si>
    <t>Doprinosi za obvezno zdravstveno osiguranje</t>
  </si>
  <si>
    <t>Naknade za prijevoz, za rad na terenu i za odvojen život</t>
  </si>
  <si>
    <t>Izvor financiranja 5.6.1</t>
  </si>
  <si>
    <t xml:space="preserve"> Fondovi EU</t>
  </si>
  <si>
    <t>PROGRAM 1207</t>
  </si>
  <si>
    <t>Zakonski standardi ustanova u obrazovanju</t>
  </si>
  <si>
    <t>Aktivnost A120701</t>
  </si>
  <si>
    <t>Osiguravanje uvjeta rada za redovno poslovanje osnovne škole</t>
  </si>
  <si>
    <t>Naknade za prijevoz, rad na terenu i odvojeni život</t>
  </si>
  <si>
    <t>Stručno usavršavanje zaposlenika</t>
  </si>
  <si>
    <t>Ostale naknade troškova zaposlenima</t>
  </si>
  <si>
    <t xml:space="preserve">Rashodi za materijal </t>
  </si>
  <si>
    <t>Uredski materijal i ostali materijalni rashodi</t>
  </si>
  <si>
    <t>Sitni inventar i auto gume</t>
  </si>
  <si>
    <t>Usluge telefona, pošte i prijevoza</t>
  </si>
  <si>
    <t>Usluge promidžbe i informiranja</t>
  </si>
  <si>
    <t>Zdravstvene i veterinarske usluge</t>
  </si>
  <si>
    <t>Intelektualne i osobne usluge</t>
  </si>
  <si>
    <t>Članarine i norme</t>
  </si>
  <si>
    <t xml:space="preserve"> Financijski rashodi</t>
  </si>
  <si>
    <t>Izvor financiranja 4.4.1</t>
  </si>
  <si>
    <t>Decentralizirana sredstva</t>
  </si>
  <si>
    <t>Izvor financiranja 5.8.1</t>
  </si>
  <si>
    <t>Ostale pomoći proračunski korisnici</t>
  </si>
  <si>
    <t>Stručno usavršavanje zaopslenika</t>
  </si>
  <si>
    <t>Naknade građanima  i kućanstvima iz proračuna</t>
  </si>
  <si>
    <t>Postrojenja i oprema</t>
  </si>
  <si>
    <t>Izvor financiranja 5.8.2</t>
  </si>
  <si>
    <t>Ostale pomoći proračunski korisnici-prenesena sredtva</t>
  </si>
  <si>
    <t>Aktivnost A120702</t>
  </si>
  <si>
    <t>Investicijska ulaganja u osnovne škole</t>
  </si>
  <si>
    <t>Kapitalni projekt K120703</t>
  </si>
  <si>
    <t>Kapitalna ulaganja u osnovne škole</t>
  </si>
  <si>
    <t>Rashodi za dodatna ulaganja na nefinancijskoj imovini</t>
  </si>
  <si>
    <t>PROGRAM 1208</t>
  </si>
  <si>
    <t>Aktivnost 120801</t>
  </si>
  <si>
    <t>Naknade građanima  i kućanstvima u naravi</t>
  </si>
  <si>
    <t>Aktivnost A120803</t>
  </si>
  <si>
    <t>Natjecanja iz znanja učenika</t>
  </si>
  <si>
    <t>Aktivnost A120804</t>
  </si>
  <si>
    <t>Izvor 1.1.1</t>
  </si>
  <si>
    <t>Aktivnost A120808</t>
  </si>
  <si>
    <t>Nabava udžbenika za učenike osnovnih škola</t>
  </si>
  <si>
    <t>Aktivnost A120809</t>
  </si>
  <si>
    <t>Programi školskog kurikuluma</t>
  </si>
  <si>
    <t>Aktivnost A120810</t>
  </si>
  <si>
    <t>Ostale aktivnosti osnovnih škola</t>
  </si>
  <si>
    <t>Izvor financiranja 4.3.1</t>
  </si>
  <si>
    <t>Prihodi za posebne namjene proračunski korisnici</t>
  </si>
  <si>
    <t>Izvor financiranja 6.2.1</t>
  </si>
  <si>
    <t>Donacije-proračunski korisnici</t>
  </si>
  <si>
    <t>Izvor financiranja 6.2.2</t>
  </si>
  <si>
    <t>Donacije-proračunski korisnici-prenesena sredstva</t>
  </si>
  <si>
    <t>Aktivnost A120811</t>
  </si>
  <si>
    <t>Dodatne djelatnosti osnovnih škola</t>
  </si>
  <si>
    <t>Izvor financiranja 3.2.1</t>
  </si>
  <si>
    <t>Vlastiti prihodi- proračunski korisnici</t>
  </si>
  <si>
    <t>Aktivnost A120818</t>
  </si>
  <si>
    <t>Organizacija prehrane u osnovnim školama</t>
  </si>
  <si>
    <t>Izvor 5.8.1</t>
  </si>
  <si>
    <t>Aktivnost A120819</t>
  </si>
  <si>
    <t>Opskrba školskih ustanova higijenskim potrepštinama za učenice osnovnih škola</t>
  </si>
  <si>
    <t xml:space="preserve">Izvor </t>
  </si>
  <si>
    <t>5.8.1</t>
  </si>
  <si>
    <t>Tekući projekt T120802</t>
  </si>
  <si>
    <t>Produženi boravak</t>
  </si>
  <si>
    <t>Izvor financiranja 5.2.1</t>
  </si>
  <si>
    <t>Ostale pomoći</t>
  </si>
  <si>
    <t>Tekući projekt T120708</t>
  </si>
  <si>
    <t>Školska shema voća i mlijeka</t>
  </si>
  <si>
    <t>Fondovi EU</t>
  </si>
  <si>
    <t>Osnovna škola Janjina</t>
  </si>
  <si>
    <t>OSTVARENJE/IZVRŠENJE  1.-12.2024.</t>
  </si>
  <si>
    <t xml:space="preserve">OSTVARENJE/IZVRŠENJE 
1.-12.2024. </t>
  </si>
  <si>
    <t>Usluge tek.i inv.održavanja</t>
  </si>
  <si>
    <t>Izvor 5.9.1.</t>
  </si>
  <si>
    <t>Pomoći fondovi EU</t>
  </si>
  <si>
    <t xml:space="preserve">Izvor 5.2.1. </t>
  </si>
  <si>
    <t>TEKUĆI PLAN  2025.</t>
  </si>
  <si>
    <t>IZVORNI PLAN/REBALANS  2025.</t>
  </si>
  <si>
    <t>OSTVARENJE/IZVRŠENJE  1.-12.2025.</t>
  </si>
  <si>
    <t>TEKUĆI  PLAN 2025.*</t>
  </si>
  <si>
    <t>IZVORNI PLAN/REBALANS 2025.*</t>
  </si>
  <si>
    <t xml:space="preserve">OSTVARENJE/IZVRŠENJE 
1.-12.2025. </t>
  </si>
  <si>
    <t>TEKUĆI  PLAN  2025.</t>
  </si>
  <si>
    <t>IZVORNI PLAN/REBALANS 2025.</t>
  </si>
  <si>
    <t>TEKUĆI PLAN 2025.</t>
  </si>
  <si>
    <t>INDEKS                   5/2*100</t>
  </si>
  <si>
    <t>INDEKS                   5/4*100</t>
  </si>
  <si>
    <t>Vlastiti izvori</t>
  </si>
  <si>
    <t>Rezultat poslovanja</t>
  </si>
  <si>
    <t>Višak prihoda i primitaka</t>
  </si>
  <si>
    <t>OSTVARENJE/ IZVRŠENJE                     1.-12.2024.</t>
  </si>
  <si>
    <t>OSTVARENJE/ IZVRŠENJE                                 1.-12.2025.</t>
  </si>
  <si>
    <t>Pomoći temeljem prijenosa EU sredstava,</t>
  </si>
  <si>
    <t>Rashodi za nefin: imovinu</t>
  </si>
  <si>
    <t>Rashodi za proiz. nefin. imovinu</t>
  </si>
  <si>
    <t>Doprinosi za obvezno zdravstv. osiguranje</t>
  </si>
  <si>
    <t>GODIŠNJI IZVJEŠTAJ O IZVRŠENJU FINANCIJSKOG PLANA PRORAČUNSKOG KORISNIKA JEDINICE LOKALNE I PODRUČNE (REGIONALNE) SAMOUPRAVE 
ZA 2025. GODINU</t>
  </si>
  <si>
    <t>ostali nespomenuti rashodi poslovanja</t>
  </si>
  <si>
    <t>Rashodi za nabavu nefinancij. imovine</t>
  </si>
  <si>
    <t>Postojenja i oprema</t>
  </si>
  <si>
    <t>Ostale pomoći pror. korisnicima - prenesena sredstva</t>
  </si>
  <si>
    <t>44 Decentralizirana sredstva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</si>
</sst>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0.0000"/>
    <numFmt numFmtId="166" formatCode="#,##0.00\ &quot;kn&quot;"/>
  </numFmts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</font>
    <font>
      <i/>
      <sz val="10"/>
      <color indexed="8"/>
      <name val="Arial"/>
      <family val="2"/>
      <charset val="238"/>
    </font>
    <font>
      <sz val="10"/>
      <color indexed="8"/>
      <name val="Arial"/>
      <family val="2"/>
    </font>
    <font>
      <sz val="1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5" fillId="0" borderId="0" applyFont="0" applyFill="0" applyBorder="0" applyAlignment="0" applyProtection="0"/>
  </cellStyleXfs>
  <cellXfs count="513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7" fillId="0" borderId="0" xfId="0" quotePrefix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7" fillId="0" borderId="0" xfId="0" applyFont="1"/>
    <xf numFmtId="0" fontId="19" fillId="2" borderId="3" xfId="0" quotePrefix="1" applyFont="1" applyFill="1" applyBorder="1" applyAlignment="1">
      <alignment horizontal="left" vertical="center"/>
    </xf>
    <xf numFmtId="0" fontId="19" fillId="2" borderId="3" xfId="0" quotePrefix="1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3" fontId="6" fillId="2" borderId="3" xfId="0" applyNumberFormat="1" applyFont="1" applyFill="1" applyBorder="1" applyAlignment="1">
      <alignment horizontal="right"/>
    </xf>
    <xf numFmtId="0" fontId="9" fillId="5" borderId="3" xfId="0" applyFont="1" applyFill="1" applyBorder="1" applyAlignment="1">
      <alignment horizontal="left" vertical="center" wrapText="1"/>
    </xf>
    <xf numFmtId="0" fontId="9" fillId="5" borderId="3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3" fontId="3" fillId="5" borderId="4" xfId="0" applyNumberFormat="1" applyFont="1" applyFill="1" applyBorder="1" applyAlignment="1">
      <alignment horizontal="right"/>
    </xf>
    <xf numFmtId="3" fontId="3" fillId="5" borderId="3" xfId="0" applyNumberFormat="1" applyFont="1" applyFill="1" applyBorder="1" applyAlignment="1">
      <alignment horizontal="right"/>
    </xf>
    <xf numFmtId="0" fontId="9" fillId="6" borderId="3" xfId="0" applyFont="1" applyFill="1" applyBorder="1" applyAlignment="1">
      <alignment horizontal="left" vertical="center" wrapText="1"/>
    </xf>
    <xf numFmtId="0" fontId="20" fillId="5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3" fontId="6" fillId="7" borderId="3" xfId="0" applyNumberFormat="1" applyFont="1" applyFill="1" applyBorder="1" applyAlignment="1">
      <alignment horizontal="right"/>
    </xf>
    <xf numFmtId="0" fontId="7" fillId="5" borderId="3" xfId="0" applyFont="1" applyFill="1" applyBorder="1" applyAlignment="1">
      <alignment vertical="center" wrapText="1"/>
    </xf>
    <xf numFmtId="0" fontId="13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1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/>
    </xf>
    <xf numFmtId="0" fontId="6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3" fontId="9" fillId="2" borderId="0" xfId="0" applyNumberFormat="1" applyFont="1" applyFill="1" applyAlignment="1">
      <alignment horizontal="right" wrapText="1"/>
    </xf>
    <xf numFmtId="3" fontId="6" fillId="2" borderId="0" xfId="0" quotePrefix="1" applyNumberFormat="1" applyFont="1" applyFill="1" applyAlignment="1">
      <alignment horizontal="right"/>
    </xf>
    <xf numFmtId="0" fontId="6" fillId="0" borderId="0" xfId="0" quotePrefix="1" applyFont="1" applyAlignment="1">
      <alignment horizontal="left" wrapText="1"/>
    </xf>
    <xf numFmtId="0" fontId="6" fillId="0" borderId="0" xfId="0" quotePrefix="1" applyFont="1" applyAlignment="1">
      <alignment horizontal="center" wrapText="1"/>
    </xf>
    <xf numFmtId="0" fontId="6" fillId="0" borderId="0" xfId="0" quotePrefix="1" applyFont="1" applyAlignment="1">
      <alignment horizontal="left"/>
    </xf>
    <xf numFmtId="3" fontId="9" fillId="2" borderId="0" xfId="0" quotePrefix="1" applyNumberFormat="1" applyFont="1" applyFill="1" applyAlignment="1">
      <alignment horizontal="right"/>
    </xf>
    <xf numFmtId="0" fontId="16" fillId="0" borderId="0" xfId="0" applyFont="1" applyAlignment="1">
      <alignment wrapText="1"/>
    </xf>
    <xf numFmtId="0" fontId="9" fillId="0" borderId="0" xfId="0" quotePrefix="1" applyFont="1" applyAlignment="1">
      <alignment horizontal="left" wrapText="1"/>
    </xf>
    <xf numFmtId="0" fontId="9" fillId="0" borderId="0" xfId="0" quotePrefix="1" applyFont="1" applyAlignment="1">
      <alignment horizontal="center" wrapText="1"/>
    </xf>
    <xf numFmtId="0" fontId="9" fillId="0" borderId="0" xfId="0" quotePrefix="1" applyFont="1" applyAlignment="1">
      <alignment horizontal="left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wrapText="1"/>
    </xf>
    <xf numFmtId="0" fontId="3" fillId="0" borderId="2" xfId="0" quotePrefix="1" applyFont="1" applyBorder="1" applyAlignment="1">
      <alignment horizontal="left" wrapText="1"/>
    </xf>
    <xf numFmtId="0" fontId="3" fillId="0" borderId="2" xfId="0" quotePrefix="1" applyFont="1" applyBorder="1" applyAlignment="1">
      <alignment horizontal="left"/>
    </xf>
    <xf numFmtId="0" fontId="0" fillId="6" borderId="0" xfId="0" applyFill="1"/>
    <xf numFmtId="0" fontId="0" fillId="5" borderId="0" xfId="0" applyFill="1"/>
    <xf numFmtId="3" fontId="3" fillId="2" borderId="3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3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9" fillId="7" borderId="3" xfId="0" applyFont="1" applyFill="1" applyBorder="1" applyAlignment="1">
      <alignment horizontal="left" vertical="center" wrapText="1"/>
    </xf>
    <xf numFmtId="0" fontId="7" fillId="5" borderId="3" xfId="0" quotePrefix="1" applyFont="1" applyFill="1" applyBorder="1" applyAlignment="1">
      <alignment horizontal="left" vertical="center"/>
    </xf>
    <xf numFmtId="0" fontId="19" fillId="5" borderId="3" xfId="0" quotePrefix="1" applyFont="1" applyFill="1" applyBorder="1" applyAlignment="1">
      <alignment horizontal="left" vertical="center"/>
    </xf>
    <xf numFmtId="0" fontId="19" fillId="5" borderId="3" xfId="0" quotePrefix="1" applyFont="1" applyFill="1" applyBorder="1" applyAlignment="1">
      <alignment horizontal="left" vertical="center" wrapText="1"/>
    </xf>
    <xf numFmtId="0" fontId="6" fillId="2" borderId="1" xfId="0" quotePrefix="1" applyFont="1" applyFill="1" applyBorder="1" applyAlignment="1">
      <alignment horizontal="left" wrapText="1"/>
    </xf>
    <xf numFmtId="0" fontId="6" fillId="2" borderId="2" xfId="0" quotePrefix="1" applyFont="1" applyFill="1" applyBorder="1" applyAlignment="1">
      <alignment horizontal="left" wrapText="1"/>
    </xf>
    <xf numFmtId="0" fontId="6" fillId="2" borderId="2" xfId="0" quotePrefix="1" applyFont="1" applyFill="1" applyBorder="1" applyAlignment="1">
      <alignment horizontal="center" wrapText="1"/>
    </xf>
    <xf numFmtId="0" fontId="6" fillId="2" borderId="2" xfId="0" quotePrefix="1" applyFont="1" applyFill="1" applyBorder="1" applyAlignment="1">
      <alignment horizontal="left"/>
    </xf>
    <xf numFmtId="0" fontId="7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0" fillId="0" borderId="3" xfId="0" applyBorder="1"/>
    <xf numFmtId="0" fontId="1" fillId="0" borderId="0" xfId="0" applyFont="1"/>
    <xf numFmtId="3" fontId="0" fillId="0" borderId="3" xfId="0" applyNumberFormat="1" applyBorder="1"/>
    <xf numFmtId="3" fontId="3" fillId="2" borderId="3" xfId="0" applyNumberFormat="1" applyFont="1" applyFill="1" applyBorder="1" applyAlignment="1">
      <alignment horizontal="center" wrapText="1"/>
    </xf>
    <xf numFmtId="3" fontId="3" fillId="2" borderId="3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3" fontId="3" fillId="4" borderId="3" xfId="0" applyNumberFormat="1" applyFont="1" applyFill="1" applyBorder="1" applyAlignment="1">
      <alignment horizontal="left" wrapText="1"/>
    </xf>
    <xf numFmtId="3" fontId="3" fillId="5" borderId="3" xfId="0" applyNumberFormat="1" applyFont="1" applyFill="1" applyBorder="1" applyAlignment="1">
      <alignment horizontal="left" wrapText="1"/>
    </xf>
    <xf numFmtId="3" fontId="3" fillId="2" borderId="3" xfId="0" applyNumberFormat="1" applyFont="1" applyFill="1" applyBorder="1" applyAlignment="1">
      <alignment horizontal="left" wrapText="1"/>
    </xf>
    <xf numFmtId="3" fontId="6" fillId="5" borderId="3" xfId="0" applyNumberFormat="1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right"/>
    </xf>
    <xf numFmtId="0" fontId="0" fillId="2" borderId="3" xfId="0" applyFill="1" applyBorder="1" applyAlignment="1">
      <alignment horizontal="center"/>
    </xf>
    <xf numFmtId="0" fontId="0" fillId="3" borderId="3" xfId="0" applyFill="1" applyBorder="1"/>
    <xf numFmtId="0" fontId="24" fillId="3" borderId="3" xfId="0" applyFont="1" applyFill="1" applyBorder="1" applyAlignment="1">
      <alignment horizontal="left" vertical="center" wrapText="1"/>
    </xf>
    <xf numFmtId="0" fontId="1" fillId="3" borderId="3" xfId="0" applyFont="1" applyFill="1" applyBorder="1"/>
    <xf numFmtId="0" fontId="0" fillId="4" borderId="3" xfId="0" applyFill="1" applyBorder="1"/>
    <xf numFmtId="0" fontId="0" fillId="5" borderId="3" xfId="0" applyFill="1" applyBorder="1"/>
    <xf numFmtId="3" fontId="6" fillId="2" borderId="3" xfId="0" applyNumberFormat="1" applyFont="1" applyFill="1" applyBorder="1" applyAlignment="1">
      <alignment horizontal="center" wrapText="1"/>
    </xf>
    <xf numFmtId="0" fontId="0" fillId="2" borderId="3" xfId="0" applyFill="1" applyBorder="1"/>
    <xf numFmtId="3" fontId="24" fillId="3" borderId="3" xfId="0" applyNumberFormat="1" applyFont="1" applyFill="1" applyBorder="1" applyAlignment="1">
      <alignment horizontal="left" wrapText="1"/>
    </xf>
    <xf numFmtId="3" fontId="6" fillId="7" borderId="3" xfId="0" applyNumberFormat="1" applyFont="1" applyFill="1" applyBorder="1" applyAlignment="1">
      <alignment horizontal="left"/>
    </xf>
    <xf numFmtId="0" fontId="7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vertical="center" wrapText="1"/>
    </xf>
    <xf numFmtId="0" fontId="9" fillId="7" borderId="3" xfId="0" applyFont="1" applyFill="1" applyBorder="1" applyAlignment="1">
      <alignment horizontal="left" vertical="center"/>
    </xf>
    <xf numFmtId="0" fontId="7" fillId="7" borderId="3" xfId="0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vertical="center" wrapText="1"/>
    </xf>
    <xf numFmtId="0" fontId="20" fillId="2" borderId="3" xfId="0" quotePrefix="1" applyFont="1" applyFill="1" applyBorder="1" applyAlignment="1">
      <alignment horizontal="left" vertical="center"/>
    </xf>
    <xf numFmtId="0" fontId="20" fillId="2" borderId="3" xfId="0" quotePrefix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right"/>
    </xf>
    <xf numFmtId="0" fontId="3" fillId="7" borderId="3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3" fontId="0" fillId="5" borderId="3" xfId="0" applyNumberFormat="1" applyFill="1" applyBorder="1"/>
    <xf numFmtId="0" fontId="3" fillId="5" borderId="3" xfId="0" applyFont="1" applyFill="1" applyBorder="1" applyAlignment="1">
      <alignment horizontal="right"/>
    </xf>
    <xf numFmtId="0" fontId="22" fillId="4" borderId="3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9" fillId="4" borderId="3" xfId="0" quotePrefix="1" applyFont="1" applyFill="1" applyBorder="1" applyAlignment="1">
      <alignment horizontal="left" vertical="center"/>
    </xf>
    <xf numFmtId="3" fontId="6" fillId="4" borderId="3" xfId="0" applyNumberFormat="1" applyFont="1" applyFill="1" applyBorder="1" applyAlignment="1">
      <alignment horizontal="left" wrapText="1"/>
    </xf>
    <xf numFmtId="0" fontId="23" fillId="5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3" fontId="3" fillId="4" borderId="3" xfId="0" applyNumberFormat="1" applyFont="1" applyFill="1" applyBorder="1" applyAlignment="1">
      <alignment horizontal="left" vertical="center" wrapText="1"/>
    </xf>
    <xf numFmtId="3" fontId="6" fillId="7" borderId="3" xfId="0" applyNumberFormat="1" applyFont="1" applyFill="1" applyBorder="1" applyAlignment="1">
      <alignment horizontal="left" wrapText="1"/>
    </xf>
    <xf numFmtId="3" fontId="6" fillId="3" borderId="3" xfId="0" applyNumberFormat="1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 vertical="center" wrapText="1"/>
    </xf>
    <xf numFmtId="0" fontId="21" fillId="5" borderId="3" xfId="0" applyFont="1" applyFill="1" applyBorder="1" applyAlignment="1">
      <alignment horizontal="left" wrapText="1"/>
    </xf>
    <xf numFmtId="0" fontId="21" fillId="0" borderId="3" xfId="0" applyFont="1" applyBorder="1" applyAlignment="1">
      <alignment horizontal="left" wrapText="1"/>
    </xf>
    <xf numFmtId="0" fontId="6" fillId="4" borderId="3" xfId="0" applyFont="1" applyFill="1" applyBorder="1" applyAlignment="1">
      <alignment horizontal="left" vertical="center" wrapText="1"/>
    </xf>
    <xf numFmtId="0" fontId="21" fillId="4" borderId="3" xfId="0" applyFont="1" applyFill="1" applyBorder="1" applyAlignment="1">
      <alignment wrapText="1"/>
    </xf>
    <xf numFmtId="0" fontId="21" fillId="5" borderId="3" xfId="0" applyFont="1" applyFill="1" applyBorder="1" applyAlignment="1">
      <alignment wrapText="1"/>
    </xf>
    <xf numFmtId="0" fontId="21" fillId="0" borderId="3" xfId="0" applyFont="1" applyBorder="1" applyAlignment="1">
      <alignment wrapText="1"/>
    </xf>
    <xf numFmtId="0" fontId="24" fillId="3" borderId="3" xfId="0" applyFont="1" applyFill="1" applyBorder="1" applyAlignment="1">
      <alignment wrapText="1"/>
    </xf>
    <xf numFmtId="0" fontId="21" fillId="0" borderId="3" xfId="0" applyFont="1" applyBorder="1"/>
    <xf numFmtId="0" fontId="21" fillId="2" borderId="3" xfId="0" applyFont="1" applyFill="1" applyBorder="1" applyAlignment="1">
      <alignment wrapText="1"/>
    </xf>
    <xf numFmtId="0" fontId="0" fillId="8" borderId="3" xfId="0" applyFill="1" applyBorder="1"/>
    <xf numFmtId="0" fontId="21" fillId="8" borderId="3" xfId="0" applyFont="1" applyFill="1" applyBorder="1" applyAlignment="1">
      <alignment wrapText="1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5" borderId="3" xfId="0" applyNumberFormat="1" applyFont="1" applyFill="1" applyBorder="1" applyAlignment="1">
      <alignment horizontal="right"/>
    </xf>
    <xf numFmtId="4" fontId="6" fillId="4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22" fillId="4" borderId="3" xfId="0" applyNumberFormat="1" applyFont="1" applyFill="1" applyBorder="1" applyAlignment="1">
      <alignment horizontal="right" vertical="center"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3" fillId="4" borderId="3" xfId="0" applyNumberFormat="1" applyFont="1" applyFill="1" applyBorder="1" applyAlignment="1">
      <alignment horizontal="right" vertical="center" wrapText="1"/>
    </xf>
    <xf numFmtId="4" fontId="6" fillId="7" borderId="3" xfId="0" applyNumberFormat="1" applyFont="1" applyFill="1" applyBorder="1" applyAlignment="1">
      <alignment horizontal="right"/>
    </xf>
    <xf numFmtId="4" fontId="24" fillId="3" borderId="3" xfId="0" applyNumberFormat="1" applyFont="1" applyFill="1" applyBorder="1" applyAlignment="1">
      <alignment horizontal="right"/>
    </xf>
    <xf numFmtId="0" fontId="9" fillId="4" borderId="3" xfId="0" quotePrefix="1" applyFont="1" applyFill="1" applyBorder="1" applyAlignment="1">
      <alignment horizontal="left" vertical="center" wrapText="1"/>
    </xf>
    <xf numFmtId="0" fontId="9" fillId="5" borderId="3" xfId="0" quotePrefix="1" applyFont="1" applyFill="1" applyBorder="1" applyAlignment="1">
      <alignment horizontal="left" vertical="center"/>
    </xf>
    <xf numFmtId="0" fontId="9" fillId="5" borderId="3" xfId="0" quotePrefix="1" applyFont="1" applyFill="1" applyBorder="1" applyAlignment="1">
      <alignment horizontal="left" vertical="center" wrapText="1"/>
    </xf>
    <xf numFmtId="4" fontId="6" fillId="5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vertical="center" wrapText="1"/>
    </xf>
    <xf numFmtId="165" fontId="0" fillId="0" borderId="3" xfId="0" applyNumberFormat="1" applyBorder="1"/>
    <xf numFmtId="2" fontId="0" fillId="5" borderId="3" xfId="0" applyNumberFormat="1" applyFill="1" applyBorder="1"/>
    <xf numFmtId="2" fontId="0" fillId="2" borderId="3" xfId="0" applyNumberFormat="1" applyFill="1" applyBorder="1"/>
    <xf numFmtId="2" fontId="0" fillId="0" borderId="3" xfId="0" applyNumberFormat="1" applyBorder="1"/>
    <xf numFmtId="2" fontId="0" fillId="4" borderId="3" xfId="0" applyNumberFormat="1" applyFill="1" applyBorder="1"/>
    <xf numFmtId="2" fontId="0" fillId="7" borderId="3" xfId="0" applyNumberFormat="1" applyFill="1" applyBorder="1"/>
    <xf numFmtId="2" fontId="0" fillId="3" borderId="3" xfId="0" applyNumberFormat="1" applyFill="1" applyBorder="1"/>
    <xf numFmtId="2" fontId="1" fillId="7" borderId="3" xfId="0" applyNumberFormat="1" applyFont="1" applyFill="1" applyBorder="1"/>
    <xf numFmtId="2" fontId="1" fillId="3" borderId="3" xfId="0" applyNumberFormat="1" applyFont="1" applyFill="1" applyBorder="1"/>
    <xf numFmtId="4" fontId="3" fillId="2" borderId="3" xfId="0" applyNumberFormat="1" applyFont="1" applyFill="1" applyBorder="1" applyAlignment="1">
      <alignment horizontal="right" wrapText="1"/>
    </xf>
    <xf numFmtId="4" fontId="6" fillId="0" borderId="3" xfId="0" applyNumberFormat="1" applyFont="1" applyBorder="1" applyAlignment="1">
      <alignment horizontal="right" wrapText="1"/>
    </xf>
    <xf numFmtId="4" fontId="6" fillId="3" borderId="3" xfId="0" applyNumberFormat="1" applyFont="1" applyFill="1" applyBorder="1" applyAlignment="1">
      <alignment horizontal="right" wrapText="1"/>
    </xf>
    <xf numFmtId="4" fontId="6" fillId="2" borderId="3" xfId="0" applyNumberFormat="1" applyFont="1" applyFill="1" applyBorder="1" applyAlignment="1">
      <alignment horizontal="right"/>
    </xf>
    <xf numFmtId="4" fontId="6" fillId="5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3" fillId="5" borderId="4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4" fontId="1" fillId="5" borderId="3" xfId="0" applyNumberFormat="1" applyFont="1" applyFill="1" applyBorder="1"/>
    <xf numFmtId="4" fontId="1" fillId="4" borderId="3" xfId="0" applyNumberFormat="1" applyFont="1" applyFill="1" applyBorder="1"/>
    <xf numFmtId="2" fontId="0" fillId="0" borderId="3" xfId="0" applyNumberFormat="1" applyBorder="1" applyAlignment="1">
      <alignment horizontal="right"/>
    </xf>
    <xf numFmtId="2" fontId="1" fillId="5" borderId="3" xfId="0" applyNumberFormat="1" applyFont="1" applyFill="1" applyBorder="1"/>
    <xf numFmtId="2" fontId="1" fillId="4" borderId="3" xfId="0" applyNumberFormat="1" applyFont="1" applyFill="1" applyBorder="1"/>
    <xf numFmtId="2" fontId="1" fillId="8" borderId="3" xfId="0" applyNumberFormat="1" applyFont="1" applyFill="1" applyBorder="1"/>
    <xf numFmtId="2" fontId="3" fillId="5" borderId="3" xfId="0" applyNumberFormat="1" applyFont="1" applyFill="1" applyBorder="1" applyAlignment="1">
      <alignment horizontal="right"/>
    </xf>
    <xf numFmtId="2" fontId="3" fillId="2" borderId="3" xfId="0" applyNumberFormat="1" applyFont="1" applyFill="1" applyBorder="1" applyAlignment="1">
      <alignment horizontal="right"/>
    </xf>
    <xf numFmtId="2" fontId="6" fillId="4" borderId="3" xfId="0" applyNumberFormat="1" applyFont="1" applyFill="1" applyBorder="1" applyAlignment="1">
      <alignment horizontal="right"/>
    </xf>
    <xf numFmtId="2" fontId="6" fillId="5" borderId="3" xfId="0" applyNumberFormat="1" applyFont="1" applyFill="1" applyBorder="1" applyAlignment="1">
      <alignment horizontal="right"/>
    </xf>
    <xf numFmtId="2" fontId="3" fillId="2" borderId="3" xfId="0" applyNumberFormat="1" applyFont="1" applyFill="1" applyBorder="1" applyAlignment="1">
      <alignment horizontal="right" vertical="center" wrapText="1"/>
    </xf>
    <xf numFmtId="4" fontId="22" fillId="5" borderId="3" xfId="0" applyNumberFormat="1" applyFont="1" applyFill="1" applyBorder="1" applyAlignment="1">
      <alignment horizontal="right" vertical="center" wrapText="1"/>
    </xf>
    <xf numFmtId="4" fontId="6" fillId="3" borderId="4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vertical="center" wrapText="1"/>
    </xf>
    <xf numFmtId="0" fontId="6" fillId="9" borderId="4" xfId="0" applyFont="1" applyFill="1" applyBorder="1" applyAlignment="1">
      <alignment horizontal="center" vertical="center" wrapText="1"/>
    </xf>
    <xf numFmtId="3" fontId="3" fillId="9" borderId="3" xfId="0" applyNumberFormat="1" applyFont="1" applyFill="1" applyBorder="1" applyAlignment="1">
      <alignment horizontal="right" vertical="center" wrapText="1"/>
    </xf>
    <xf numFmtId="0" fontId="6" fillId="7" borderId="3" xfId="0" applyFont="1" applyFill="1" applyBorder="1" applyAlignment="1">
      <alignment horizontal="left" vertical="center" wrapText="1"/>
    </xf>
    <xf numFmtId="3" fontId="26" fillId="7" borderId="3" xfId="0" applyNumberFormat="1" applyFont="1" applyFill="1" applyBorder="1" applyAlignment="1">
      <alignment horizontal="right"/>
    </xf>
    <xf numFmtId="3" fontId="26" fillId="3" borderId="3" xfId="0" applyNumberFormat="1" applyFont="1" applyFill="1" applyBorder="1" applyAlignment="1">
      <alignment horizontal="right"/>
    </xf>
    <xf numFmtId="0" fontId="27" fillId="10" borderId="3" xfId="0" applyFont="1" applyFill="1" applyBorder="1" applyAlignment="1">
      <alignment horizontal="left" vertical="center" wrapText="1"/>
    </xf>
    <xf numFmtId="3" fontId="3" fillId="10" borderId="3" xfId="0" applyNumberFormat="1" applyFont="1" applyFill="1" applyBorder="1" applyAlignment="1">
      <alignment horizontal="right"/>
    </xf>
    <xf numFmtId="0" fontId="3" fillId="8" borderId="3" xfId="0" applyFont="1" applyFill="1" applyBorder="1" applyAlignment="1">
      <alignment horizontal="left" vertical="center" wrapText="1"/>
    </xf>
    <xf numFmtId="3" fontId="3" fillId="8" borderId="3" xfId="0" applyNumberFormat="1" applyFont="1" applyFill="1" applyBorder="1" applyAlignment="1">
      <alignment horizontal="right"/>
    </xf>
    <xf numFmtId="3" fontId="3" fillId="4" borderId="3" xfId="0" applyNumberFormat="1" applyFont="1" applyFill="1" applyBorder="1" applyAlignment="1">
      <alignment horizontal="right"/>
    </xf>
    <xf numFmtId="0" fontId="3" fillId="5" borderId="1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21" fillId="10" borderId="9" xfId="0" applyFont="1" applyFill="1" applyBorder="1" applyAlignment="1">
      <alignment horizontal="left" vertical="center" indent="1"/>
    </xf>
    <xf numFmtId="0" fontId="21" fillId="10" borderId="9" xfId="0" applyFont="1" applyFill="1" applyBorder="1" applyAlignment="1">
      <alignment horizontal="left" vertical="center" wrapText="1" indent="1"/>
    </xf>
    <xf numFmtId="0" fontId="21" fillId="10" borderId="3" xfId="0" applyFont="1" applyFill="1" applyBorder="1" applyAlignment="1">
      <alignment horizontal="left" vertical="center" wrapText="1"/>
    </xf>
    <xf numFmtId="3" fontId="21" fillId="10" borderId="3" xfId="0" applyNumberFormat="1" applyFont="1" applyFill="1" applyBorder="1" applyAlignment="1">
      <alignment horizontal="right"/>
    </xf>
    <xf numFmtId="0" fontId="3" fillId="8" borderId="1" xfId="0" applyFont="1" applyFill="1" applyBorder="1" applyAlignment="1">
      <alignment horizontal="left" vertical="center"/>
    </xf>
    <xf numFmtId="0" fontId="3" fillId="8" borderId="2" xfId="0" applyFont="1" applyFill="1" applyBorder="1" applyAlignment="1">
      <alignment horizontal="left" vertical="center" wrapText="1"/>
    </xf>
    <xf numFmtId="0" fontId="3" fillId="8" borderId="4" xfId="0" applyFont="1" applyFill="1" applyBorder="1" applyAlignment="1">
      <alignment horizontal="left" vertical="center" wrapText="1"/>
    </xf>
    <xf numFmtId="0" fontId="0" fillId="0" borderId="2" xfId="0" applyBorder="1"/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3" fontId="3" fillId="7" borderId="3" xfId="0" applyNumberFormat="1" applyFont="1" applyFill="1" applyBorder="1" applyAlignment="1">
      <alignment horizontal="right"/>
    </xf>
    <xf numFmtId="0" fontId="3" fillId="10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 indent="1"/>
    </xf>
    <xf numFmtId="0" fontId="3" fillId="5" borderId="7" xfId="0" applyFont="1" applyFill="1" applyBorder="1" applyAlignment="1">
      <alignment horizontal="left" vertical="center" wrapText="1" indent="1"/>
    </xf>
    <xf numFmtId="0" fontId="3" fillId="5" borderId="8" xfId="0" applyFont="1" applyFill="1" applyBorder="1" applyAlignment="1">
      <alignment horizontal="left" vertical="center" wrapText="1" indent="1"/>
    </xf>
    <xf numFmtId="0" fontId="3" fillId="2" borderId="6" xfId="0" applyFont="1" applyFill="1" applyBorder="1" applyAlignment="1">
      <alignment horizontal="left" vertical="center" wrapText="1" indent="1"/>
    </xf>
    <xf numFmtId="0" fontId="3" fillId="2" borderId="7" xfId="0" applyFont="1" applyFill="1" applyBorder="1" applyAlignment="1">
      <alignment horizontal="left" vertical="center" wrapText="1" indent="1"/>
    </xf>
    <xf numFmtId="0" fontId="3" fillId="2" borderId="8" xfId="0" applyFont="1" applyFill="1" applyBorder="1" applyAlignment="1">
      <alignment horizontal="left" vertical="center" wrapText="1" indent="1"/>
    </xf>
    <xf numFmtId="0" fontId="3" fillId="5" borderId="1" xfId="0" applyFont="1" applyFill="1" applyBorder="1" applyAlignment="1">
      <alignment horizontal="left" vertical="center" wrapText="1" indent="1"/>
    </xf>
    <xf numFmtId="0" fontId="3" fillId="5" borderId="2" xfId="0" applyFont="1" applyFill="1" applyBorder="1" applyAlignment="1">
      <alignment horizontal="left" vertical="center" wrapText="1" indent="1"/>
    </xf>
    <xf numFmtId="0" fontId="3" fillId="5" borderId="4" xfId="0" applyFont="1" applyFill="1" applyBorder="1" applyAlignment="1">
      <alignment horizontal="left" vertical="center" wrapText="1" indent="1"/>
    </xf>
    <xf numFmtId="0" fontId="3" fillId="2" borderId="10" xfId="0" applyFont="1" applyFill="1" applyBorder="1" applyAlignment="1">
      <alignment horizontal="left" vertical="center" wrapText="1" indent="1"/>
    </xf>
    <xf numFmtId="0" fontId="3" fillId="2" borderId="0" xfId="0" applyFont="1" applyFill="1" applyAlignment="1">
      <alignment horizontal="left" vertical="center" wrapText="1" indent="1"/>
    </xf>
    <xf numFmtId="0" fontId="3" fillId="2" borderId="11" xfId="0" applyFont="1" applyFill="1" applyBorder="1" applyAlignment="1">
      <alignment horizontal="left" vertical="center" wrapText="1" indent="1"/>
    </xf>
    <xf numFmtId="0" fontId="3" fillId="2" borderId="6" xfId="0" applyFont="1" applyFill="1" applyBorder="1" applyAlignment="1">
      <alignment vertical="center" wrapText="1"/>
    </xf>
    <xf numFmtId="0" fontId="7" fillId="5" borderId="6" xfId="0" applyFont="1" applyFill="1" applyBorder="1" applyAlignment="1">
      <alignment horizontal="left" vertical="center" wrapText="1" indent="1"/>
    </xf>
    <xf numFmtId="0" fontId="7" fillId="5" borderId="7" xfId="0" applyFont="1" applyFill="1" applyBorder="1" applyAlignment="1">
      <alignment horizontal="left" vertical="center" wrapText="1" indent="1"/>
    </xf>
    <xf numFmtId="0" fontId="7" fillId="5" borderId="8" xfId="0" applyFont="1" applyFill="1" applyBorder="1" applyAlignment="1">
      <alignment horizontal="left" vertical="center" wrapText="1" indent="1"/>
    </xf>
    <xf numFmtId="0" fontId="7" fillId="5" borderId="4" xfId="0" applyFont="1" applyFill="1" applyBorder="1" applyAlignment="1">
      <alignment horizontal="left" vertical="center" wrapText="1"/>
    </xf>
    <xf numFmtId="3" fontId="7" fillId="5" borderId="3" xfId="0" applyNumberFormat="1" applyFont="1" applyFill="1" applyBorder="1" applyAlignment="1">
      <alignment horizontal="right"/>
    </xf>
    <xf numFmtId="0" fontId="7" fillId="2" borderId="6" xfId="0" applyFont="1" applyFill="1" applyBorder="1" applyAlignment="1">
      <alignment horizontal="left" vertical="center" wrapText="1" indent="1"/>
    </xf>
    <xf numFmtId="0" fontId="7" fillId="2" borderId="7" xfId="0" applyFont="1" applyFill="1" applyBorder="1" applyAlignment="1">
      <alignment horizontal="left" vertical="center" wrapText="1" indent="1"/>
    </xf>
    <xf numFmtId="0" fontId="7" fillId="2" borderId="8" xfId="0" applyFont="1" applyFill="1" applyBorder="1" applyAlignment="1">
      <alignment horizontal="left" vertical="center" wrapText="1" indent="1"/>
    </xf>
    <xf numFmtId="3" fontId="7" fillId="2" borderId="3" xfId="0" applyNumberFormat="1" applyFont="1" applyFill="1" applyBorder="1" applyAlignment="1">
      <alignment horizontal="right"/>
    </xf>
    <xf numFmtId="0" fontId="3" fillId="4" borderId="1" xfId="0" applyFont="1" applyFill="1" applyBorder="1" applyAlignment="1">
      <alignment horizontal="left" vertical="center" wrapText="1" indent="1"/>
    </xf>
    <xf numFmtId="0" fontId="3" fillId="4" borderId="2" xfId="0" applyFont="1" applyFill="1" applyBorder="1" applyAlignment="1">
      <alignment horizontal="left" vertical="center" wrapText="1" indent="1"/>
    </xf>
    <xf numFmtId="0" fontId="3" fillId="4" borderId="4" xfId="0" applyFont="1" applyFill="1" applyBorder="1" applyAlignment="1">
      <alignment horizontal="left" vertical="center" wrapText="1" indent="1"/>
    </xf>
    <xf numFmtId="0" fontId="3" fillId="5" borderId="12" xfId="0" applyFont="1" applyFill="1" applyBorder="1" applyAlignment="1">
      <alignment horizontal="left" vertical="center" wrapText="1" indent="1"/>
    </xf>
    <xf numFmtId="0" fontId="3" fillId="5" borderId="5" xfId="0" applyFont="1" applyFill="1" applyBorder="1" applyAlignment="1">
      <alignment horizontal="left" vertical="center" wrapText="1" indent="1"/>
    </xf>
    <xf numFmtId="0" fontId="3" fillId="5" borderId="13" xfId="0" applyFont="1" applyFill="1" applyBorder="1" applyAlignment="1">
      <alignment horizontal="left" vertical="center" wrapText="1" indent="1"/>
    </xf>
    <xf numFmtId="0" fontId="3" fillId="2" borderId="12" xfId="0" applyFont="1" applyFill="1" applyBorder="1" applyAlignment="1">
      <alignment horizontal="left" vertical="center" wrapText="1" indent="1"/>
    </xf>
    <xf numFmtId="0" fontId="3" fillId="2" borderId="5" xfId="0" applyFont="1" applyFill="1" applyBorder="1" applyAlignment="1">
      <alignment horizontal="left" vertical="center" wrapText="1" indent="1"/>
    </xf>
    <xf numFmtId="0" fontId="3" fillId="2" borderId="13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5" borderId="2" xfId="0" applyFont="1" applyFill="1" applyBorder="1" applyAlignment="1">
      <alignment vertical="center" wrapText="1"/>
    </xf>
    <xf numFmtId="0" fontId="3" fillId="5" borderId="4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3" fontId="3" fillId="5" borderId="3" xfId="0" applyNumberFormat="1" applyFont="1" applyFill="1" applyBorder="1"/>
    <xf numFmtId="0" fontId="3" fillId="8" borderId="6" xfId="0" applyFont="1" applyFill="1" applyBorder="1" applyAlignment="1">
      <alignment horizontal="left" vertical="center" wrapText="1"/>
    </xf>
    <xf numFmtId="0" fontId="3" fillId="8" borderId="7" xfId="0" applyFont="1" applyFill="1" applyBorder="1" applyAlignment="1">
      <alignment horizontal="left" vertical="center" wrapText="1" indent="1"/>
    </xf>
    <xf numFmtId="0" fontId="3" fillId="8" borderId="8" xfId="0" applyFont="1" applyFill="1" applyBorder="1" applyAlignment="1">
      <alignment horizontal="left" vertical="center" wrapText="1" indent="1"/>
    </xf>
    <xf numFmtId="0" fontId="3" fillId="2" borderId="12" xfId="0" applyFont="1" applyFill="1" applyBorder="1" applyAlignment="1">
      <alignment horizontal="left" vertical="center" wrapText="1"/>
    </xf>
    <xf numFmtId="0" fontId="7" fillId="8" borderId="3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26" fillId="3" borderId="3" xfId="0" applyFont="1" applyFill="1" applyBorder="1" applyAlignment="1">
      <alignment horizontal="left" vertical="center" wrapText="1"/>
    </xf>
    <xf numFmtId="0" fontId="28" fillId="10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9" fillId="7" borderId="3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7" fillId="10" borderId="3" xfId="0" applyFont="1" applyFill="1" applyBorder="1" applyAlignment="1">
      <alignment vertical="center" wrapText="1"/>
    </xf>
    <xf numFmtId="0" fontId="26" fillId="8" borderId="1" xfId="0" applyFont="1" applyFill="1" applyBorder="1" applyAlignment="1">
      <alignment horizontal="left" vertical="center" wrapText="1" indent="1"/>
    </xf>
    <xf numFmtId="0" fontId="3" fillId="8" borderId="2" xfId="0" applyFont="1" applyFill="1" applyBorder="1" applyAlignment="1">
      <alignment horizontal="left" vertical="center" wrapText="1" indent="1"/>
    </xf>
    <xf numFmtId="0" fontId="3" fillId="8" borderId="4" xfId="0" applyFont="1" applyFill="1" applyBorder="1" applyAlignment="1">
      <alignment horizontal="left" vertical="center" wrapText="1" indent="1"/>
    </xf>
    <xf numFmtId="0" fontId="19" fillId="8" borderId="4" xfId="0" applyFont="1" applyFill="1" applyBorder="1" applyAlignment="1">
      <alignment vertical="center" wrapText="1"/>
    </xf>
    <xf numFmtId="0" fontId="19" fillId="4" borderId="3" xfId="0" quotePrefix="1" applyFont="1" applyFill="1" applyBorder="1" applyAlignment="1">
      <alignment horizontal="left" vertical="center" wrapText="1"/>
    </xf>
    <xf numFmtId="0" fontId="20" fillId="3" borderId="3" xfId="0" quotePrefix="1" applyFont="1" applyFill="1" applyBorder="1" applyAlignment="1">
      <alignment horizontal="left" vertical="center" wrapText="1"/>
    </xf>
    <xf numFmtId="0" fontId="20" fillId="10" borderId="3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left" vertical="center" wrapText="1" indent="1"/>
    </xf>
    <xf numFmtId="0" fontId="7" fillId="5" borderId="2" xfId="0" applyFont="1" applyFill="1" applyBorder="1" applyAlignment="1">
      <alignment horizontal="left" vertical="center" wrapText="1" indent="1"/>
    </xf>
    <xf numFmtId="0" fontId="7" fillId="5" borderId="4" xfId="0" applyFont="1" applyFill="1" applyBorder="1" applyAlignment="1">
      <alignment horizontal="left" vertical="center" wrapText="1" indent="1"/>
    </xf>
    <xf numFmtId="0" fontId="20" fillId="3" borderId="3" xfId="0" applyFont="1" applyFill="1" applyBorder="1" applyAlignment="1">
      <alignment vertical="center" wrapText="1"/>
    </xf>
    <xf numFmtId="0" fontId="3" fillId="8" borderId="6" xfId="0" applyFont="1" applyFill="1" applyBorder="1" applyAlignment="1">
      <alignment horizontal="left" vertical="center" wrapText="1" indent="1"/>
    </xf>
    <xf numFmtId="0" fontId="7" fillId="8" borderId="4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19" fillId="10" borderId="3" xfId="0" applyFont="1" applyFill="1" applyBorder="1" applyAlignment="1">
      <alignment vertical="center" wrapText="1"/>
    </xf>
    <xf numFmtId="0" fontId="19" fillId="8" borderId="3" xfId="0" applyFont="1" applyFill="1" applyBorder="1" applyAlignment="1">
      <alignment vertical="center" wrapText="1"/>
    </xf>
    <xf numFmtId="0" fontId="19" fillId="4" borderId="3" xfId="0" applyFont="1" applyFill="1" applyBorder="1" applyAlignment="1">
      <alignment vertical="center" wrapText="1"/>
    </xf>
    <xf numFmtId="0" fontId="28" fillId="5" borderId="1" xfId="0" applyFont="1" applyFill="1" applyBorder="1" applyAlignment="1">
      <alignment horizontal="left" vertical="center" wrapText="1" indent="1"/>
    </xf>
    <xf numFmtId="0" fontId="28" fillId="5" borderId="2" xfId="0" applyFont="1" applyFill="1" applyBorder="1" applyAlignment="1">
      <alignment horizontal="left" vertical="center" wrapText="1" indent="1"/>
    </xf>
    <xf numFmtId="0" fontId="28" fillId="5" borderId="4" xfId="0" applyFont="1" applyFill="1" applyBorder="1" applyAlignment="1">
      <alignment horizontal="left" vertical="center" wrapText="1" indent="1"/>
    </xf>
    <xf numFmtId="0" fontId="28" fillId="2" borderId="1" xfId="0" applyFont="1" applyFill="1" applyBorder="1" applyAlignment="1">
      <alignment horizontal="left" vertical="center" wrapText="1" indent="1"/>
    </xf>
    <xf numFmtId="0" fontId="28" fillId="2" borderId="2" xfId="0" applyFont="1" applyFill="1" applyBorder="1" applyAlignment="1">
      <alignment horizontal="left" vertical="center" wrapText="1" indent="1"/>
    </xf>
    <xf numFmtId="0" fontId="28" fillId="2" borderId="4" xfId="0" applyFont="1" applyFill="1" applyBorder="1" applyAlignment="1">
      <alignment horizontal="left" vertical="center" wrapText="1" indent="1"/>
    </xf>
    <xf numFmtId="0" fontId="28" fillId="4" borderId="6" xfId="0" applyFont="1" applyFill="1" applyBorder="1" applyAlignment="1">
      <alignment horizontal="left" vertical="center" wrapText="1" indent="1"/>
    </xf>
    <xf numFmtId="0" fontId="28" fillId="4" borderId="7" xfId="0" applyFont="1" applyFill="1" applyBorder="1" applyAlignment="1">
      <alignment horizontal="left" vertical="center" wrapText="1" indent="1"/>
    </xf>
    <xf numFmtId="0" fontId="28" fillId="4" borderId="8" xfId="0" applyFont="1" applyFill="1" applyBorder="1" applyAlignment="1">
      <alignment horizontal="left" vertical="center" wrapText="1" indent="1"/>
    </xf>
    <xf numFmtId="0" fontId="19" fillId="4" borderId="4" xfId="0" applyFont="1" applyFill="1" applyBorder="1" applyAlignment="1">
      <alignment vertical="center" wrapText="1"/>
    </xf>
    <xf numFmtId="0" fontId="28" fillId="5" borderId="6" xfId="0" applyFont="1" applyFill="1" applyBorder="1" applyAlignment="1">
      <alignment horizontal="left" vertical="center" wrapText="1" indent="1"/>
    </xf>
    <xf numFmtId="0" fontId="28" fillId="5" borderId="7" xfId="0" applyFont="1" applyFill="1" applyBorder="1" applyAlignment="1">
      <alignment horizontal="left" vertical="center" wrapText="1" indent="1"/>
    </xf>
    <xf numFmtId="0" fontId="28" fillId="5" borderId="8" xfId="0" applyFont="1" applyFill="1" applyBorder="1" applyAlignment="1">
      <alignment horizontal="left" vertical="center" wrapText="1" indent="1"/>
    </xf>
    <xf numFmtId="3" fontId="0" fillId="0" borderId="0" xfId="0" applyNumberFormat="1"/>
    <xf numFmtId="0" fontId="28" fillId="2" borderId="6" xfId="0" applyFont="1" applyFill="1" applyBorder="1" applyAlignment="1">
      <alignment horizontal="left" vertical="center" wrapText="1" indent="1"/>
    </xf>
    <xf numFmtId="0" fontId="28" fillId="2" borderId="7" xfId="0" applyFont="1" applyFill="1" applyBorder="1" applyAlignment="1">
      <alignment horizontal="left" vertical="center" wrapText="1" indent="1"/>
    </xf>
    <xf numFmtId="0" fontId="28" fillId="2" borderId="8" xfId="0" applyFont="1" applyFill="1" applyBorder="1" applyAlignment="1">
      <alignment horizontal="left" vertical="center" wrapText="1" indent="1"/>
    </xf>
    <xf numFmtId="0" fontId="19" fillId="2" borderId="4" xfId="0" applyFont="1" applyFill="1" applyBorder="1" applyAlignment="1">
      <alignment vertical="center" wrapText="1"/>
    </xf>
    <xf numFmtId="0" fontId="28" fillId="8" borderId="1" xfId="0" applyFont="1" applyFill="1" applyBorder="1" applyAlignment="1">
      <alignment horizontal="left" vertical="center" wrapText="1" indent="1"/>
    </xf>
    <xf numFmtId="0" fontId="28" fillId="8" borderId="2" xfId="0" applyFont="1" applyFill="1" applyBorder="1" applyAlignment="1">
      <alignment horizontal="left" vertical="center" wrapText="1" indent="1"/>
    </xf>
    <xf numFmtId="0" fontId="28" fillId="8" borderId="4" xfId="0" applyFont="1" applyFill="1" applyBorder="1" applyAlignment="1">
      <alignment horizontal="left" vertical="center" wrapText="1" indent="1"/>
    </xf>
    <xf numFmtId="0" fontId="28" fillId="4" borderId="12" xfId="0" applyFont="1" applyFill="1" applyBorder="1" applyAlignment="1">
      <alignment horizontal="left" vertical="center" wrapText="1" indent="1"/>
    </xf>
    <xf numFmtId="0" fontId="28" fillId="4" borderId="5" xfId="0" applyFont="1" applyFill="1" applyBorder="1" applyAlignment="1">
      <alignment horizontal="left" vertical="center" wrapText="1" indent="1"/>
    </xf>
    <xf numFmtId="0" fontId="28" fillId="4" borderId="13" xfId="0" applyFont="1" applyFill="1" applyBorder="1" applyAlignment="1">
      <alignment horizontal="left" vertical="center" wrapText="1" indent="1"/>
    </xf>
    <xf numFmtId="3" fontId="28" fillId="2" borderId="3" xfId="0" applyNumberFormat="1" applyFont="1" applyFill="1" applyBorder="1" applyAlignment="1">
      <alignment horizontal="right"/>
    </xf>
    <xf numFmtId="0" fontId="19" fillId="5" borderId="4" xfId="0" applyFont="1" applyFill="1" applyBorder="1" applyAlignment="1">
      <alignment vertical="center" wrapText="1"/>
    </xf>
    <xf numFmtId="0" fontId="28" fillId="2" borderId="12" xfId="0" applyFont="1" applyFill="1" applyBorder="1" applyAlignment="1">
      <alignment horizontal="left" vertical="center" wrapText="1" indent="1"/>
    </xf>
    <xf numFmtId="0" fontId="28" fillId="2" borderId="5" xfId="0" applyFont="1" applyFill="1" applyBorder="1" applyAlignment="1">
      <alignment horizontal="left" vertical="center" wrapText="1" indent="1"/>
    </xf>
    <xf numFmtId="0" fontId="28" fillId="2" borderId="13" xfId="0" applyFont="1" applyFill="1" applyBorder="1" applyAlignment="1">
      <alignment horizontal="left" vertical="center" wrapText="1" indent="1"/>
    </xf>
    <xf numFmtId="0" fontId="19" fillId="2" borderId="8" xfId="0" applyFont="1" applyFill="1" applyBorder="1" applyAlignment="1">
      <alignment vertical="center" wrapText="1"/>
    </xf>
    <xf numFmtId="0" fontId="28" fillId="5" borderId="12" xfId="0" applyFont="1" applyFill="1" applyBorder="1" applyAlignment="1">
      <alignment horizontal="left" vertical="center" wrapText="1" indent="1"/>
    </xf>
    <xf numFmtId="0" fontId="28" fillId="5" borderId="5" xfId="0" applyFont="1" applyFill="1" applyBorder="1" applyAlignment="1">
      <alignment horizontal="left" vertical="center" wrapText="1" indent="1"/>
    </xf>
    <xf numFmtId="0" fontId="19" fillId="5" borderId="3" xfId="0" applyFont="1" applyFill="1" applyBorder="1" applyAlignment="1">
      <alignment vertical="center" wrapText="1"/>
    </xf>
    <xf numFmtId="0" fontId="19" fillId="2" borderId="13" xfId="0" applyFont="1" applyFill="1" applyBorder="1" applyAlignment="1">
      <alignment vertical="center" wrapText="1"/>
    </xf>
    <xf numFmtId="0" fontId="28" fillId="4" borderId="1" xfId="0" applyFont="1" applyFill="1" applyBorder="1" applyAlignment="1">
      <alignment horizontal="left" vertical="center" wrapText="1" indent="1"/>
    </xf>
    <xf numFmtId="0" fontId="28" fillId="4" borderId="2" xfId="0" applyFont="1" applyFill="1" applyBorder="1" applyAlignment="1">
      <alignment horizontal="left" vertical="center" wrapText="1" indent="1"/>
    </xf>
    <xf numFmtId="0" fontId="28" fillId="4" borderId="4" xfId="0" applyFont="1" applyFill="1" applyBorder="1" applyAlignment="1">
      <alignment horizontal="left" vertical="center" wrapText="1" indent="1"/>
    </xf>
    <xf numFmtId="0" fontId="28" fillId="5" borderId="13" xfId="0" applyFont="1" applyFill="1" applyBorder="1" applyAlignment="1">
      <alignment horizontal="left" vertical="center" wrapText="1" indent="1"/>
    </xf>
    <xf numFmtId="0" fontId="3" fillId="10" borderId="1" xfId="0" applyFont="1" applyFill="1" applyBorder="1" applyAlignment="1">
      <alignment horizontal="left" vertical="center" wrapText="1" indent="1"/>
    </xf>
    <xf numFmtId="0" fontId="3" fillId="10" borderId="2" xfId="0" applyFont="1" applyFill="1" applyBorder="1" applyAlignment="1">
      <alignment horizontal="left" vertical="center" wrapText="1" indent="1"/>
    </xf>
    <xf numFmtId="0" fontId="26" fillId="10" borderId="4" xfId="0" applyFont="1" applyFill="1" applyBorder="1" applyAlignment="1">
      <alignment horizontal="left" vertical="center" wrapText="1" indent="1"/>
    </xf>
    <xf numFmtId="0" fontId="7" fillId="10" borderId="4" xfId="0" applyFont="1" applyFill="1" applyBorder="1" applyAlignment="1">
      <alignment vertical="center" wrapText="1"/>
    </xf>
    <xf numFmtId="3" fontId="28" fillId="10" borderId="3" xfId="0" applyNumberFormat="1" applyFont="1" applyFill="1" applyBorder="1" applyAlignment="1">
      <alignment horizontal="right"/>
    </xf>
    <xf numFmtId="0" fontId="28" fillId="2" borderId="12" xfId="0" applyFont="1" applyFill="1" applyBorder="1" applyAlignment="1">
      <alignment horizontal="left" vertical="center" wrapText="1"/>
    </xf>
    <xf numFmtId="3" fontId="28" fillId="8" borderId="3" xfId="0" applyNumberFormat="1" applyFont="1" applyFill="1" applyBorder="1" applyAlignment="1">
      <alignment horizontal="right"/>
    </xf>
    <xf numFmtId="3" fontId="28" fillId="4" borderId="3" xfId="0" applyNumberFormat="1" applyFont="1" applyFill="1" applyBorder="1" applyAlignment="1">
      <alignment horizontal="right"/>
    </xf>
    <xf numFmtId="3" fontId="28" fillId="5" borderId="3" xfId="0" applyNumberFormat="1" applyFont="1" applyFill="1" applyBorder="1" applyAlignment="1">
      <alignment horizontal="right"/>
    </xf>
    <xf numFmtId="0" fontId="19" fillId="2" borderId="3" xfId="0" applyFont="1" applyFill="1" applyBorder="1" applyAlignment="1">
      <alignment vertical="center" wrapText="1"/>
    </xf>
    <xf numFmtId="0" fontId="6" fillId="7" borderId="12" xfId="0" applyFont="1" applyFill="1" applyBorder="1" applyAlignment="1">
      <alignment horizontal="left" vertical="center" wrapText="1" indent="1"/>
    </xf>
    <xf numFmtId="0" fontId="6" fillId="7" borderId="5" xfId="0" applyFont="1" applyFill="1" applyBorder="1" applyAlignment="1">
      <alignment horizontal="left" vertical="center" wrapText="1" indent="1"/>
    </xf>
    <xf numFmtId="0" fontId="6" fillId="7" borderId="13" xfId="0" applyFont="1" applyFill="1" applyBorder="1" applyAlignment="1">
      <alignment horizontal="left" vertical="center" wrapText="1" indent="1"/>
    </xf>
    <xf numFmtId="0" fontId="9" fillId="7" borderId="4" xfId="0" applyFont="1" applyFill="1" applyBorder="1" applyAlignment="1">
      <alignment vertical="center" wrapText="1"/>
    </xf>
    <xf numFmtId="0" fontId="1" fillId="7" borderId="0" xfId="0" applyFont="1" applyFill="1"/>
    <xf numFmtId="0" fontId="3" fillId="2" borderId="1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7" borderId="10" xfId="0" applyFont="1" applyFill="1" applyBorder="1" applyAlignment="1">
      <alignment horizontal="left" vertical="center" wrapText="1"/>
    </xf>
    <xf numFmtId="0" fontId="3" fillId="7" borderId="0" xfId="0" applyFont="1" applyFill="1" applyAlignment="1">
      <alignment horizontal="left" vertical="center" wrapText="1"/>
    </xf>
    <xf numFmtId="0" fontId="3" fillId="7" borderId="11" xfId="0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left" vertical="center" wrapText="1"/>
    </xf>
    <xf numFmtId="0" fontId="0" fillId="7" borderId="0" xfId="0" applyFill="1"/>
    <xf numFmtId="0" fontId="1" fillId="2" borderId="0" xfId="0" applyFont="1" applyFill="1"/>
    <xf numFmtId="4" fontId="1" fillId="0" borderId="3" xfId="0" applyNumberFormat="1" applyFont="1" applyBorder="1"/>
    <xf numFmtId="2" fontId="1" fillId="0" borderId="3" xfId="0" applyNumberFormat="1" applyFont="1" applyBorder="1"/>
    <xf numFmtId="4" fontId="6" fillId="3" borderId="4" xfId="1" applyNumberFormat="1" applyFont="1" applyFill="1" applyBorder="1" applyAlignment="1">
      <alignment horizontal="right"/>
    </xf>
    <xf numFmtId="4" fontId="6" fillId="6" borderId="4" xfId="1" applyNumberFormat="1" applyFont="1" applyFill="1" applyBorder="1" applyAlignment="1">
      <alignment horizontal="right"/>
    </xf>
    <xf numFmtId="4" fontId="3" fillId="2" borderId="4" xfId="1" applyNumberFormat="1" applyFont="1" applyFill="1" applyBorder="1" applyAlignment="1">
      <alignment horizontal="right"/>
    </xf>
    <xf numFmtId="4" fontId="6" fillId="0" borderId="4" xfId="0" applyNumberFormat="1" applyFont="1" applyBorder="1" applyAlignment="1">
      <alignment horizontal="right" vertical="center" wrapText="1"/>
    </xf>
    <xf numFmtId="4" fontId="6" fillId="9" borderId="3" xfId="0" applyNumberFormat="1" applyFont="1" applyFill="1" applyBorder="1" applyAlignment="1">
      <alignment horizontal="right" vertical="center" wrapText="1"/>
    </xf>
    <xf numFmtId="4" fontId="3" fillId="9" borderId="3" xfId="0" applyNumberFormat="1" applyFont="1" applyFill="1" applyBorder="1" applyAlignment="1">
      <alignment horizontal="center" vertical="center" wrapText="1"/>
    </xf>
    <xf numFmtId="4" fontId="26" fillId="7" borderId="3" xfId="0" applyNumberFormat="1" applyFont="1" applyFill="1" applyBorder="1" applyAlignment="1">
      <alignment horizontal="right"/>
    </xf>
    <xf numFmtId="4" fontId="26" fillId="3" borderId="3" xfId="0" applyNumberFormat="1" applyFont="1" applyFill="1" applyBorder="1" applyAlignment="1">
      <alignment horizontal="right"/>
    </xf>
    <xf numFmtId="4" fontId="3" fillId="10" borderId="3" xfId="0" applyNumberFormat="1" applyFont="1" applyFill="1" applyBorder="1" applyAlignment="1">
      <alignment horizontal="right"/>
    </xf>
    <xf numFmtId="4" fontId="3" fillId="8" borderId="3" xfId="0" applyNumberFormat="1" applyFont="1" applyFill="1" applyBorder="1" applyAlignment="1">
      <alignment horizontal="right"/>
    </xf>
    <xf numFmtId="4" fontId="3" fillId="4" borderId="3" xfId="0" applyNumberFormat="1" applyFont="1" applyFill="1" applyBorder="1" applyAlignment="1">
      <alignment horizontal="right"/>
    </xf>
    <xf numFmtId="4" fontId="24" fillId="10" borderId="3" xfId="0" applyNumberFormat="1" applyFont="1" applyFill="1" applyBorder="1" applyAlignment="1">
      <alignment horizontal="right"/>
    </xf>
    <xf numFmtId="4" fontId="6" fillId="10" borderId="3" xfId="0" applyNumberFormat="1" applyFont="1" applyFill="1" applyBorder="1" applyAlignment="1">
      <alignment horizontal="right"/>
    </xf>
    <xf numFmtId="4" fontId="7" fillId="5" borderId="3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4" fontId="3" fillId="5" borderId="3" xfId="0" applyNumberFormat="1" applyFont="1" applyFill="1" applyBorder="1"/>
    <xf numFmtId="4" fontId="0" fillId="0" borderId="0" xfId="0" applyNumberFormat="1"/>
    <xf numFmtId="4" fontId="28" fillId="2" borderId="3" xfId="0" applyNumberFormat="1" applyFont="1" applyFill="1" applyBorder="1" applyAlignment="1">
      <alignment horizontal="right"/>
    </xf>
    <xf numFmtId="4" fontId="28" fillId="2" borderId="4" xfId="0" applyNumberFormat="1" applyFont="1" applyFill="1" applyBorder="1" applyAlignment="1">
      <alignment horizontal="right"/>
    </xf>
    <xf numFmtId="4" fontId="0" fillId="5" borderId="3" xfId="0" applyNumberFormat="1" applyFill="1" applyBorder="1"/>
    <xf numFmtId="4" fontId="28" fillId="10" borderId="3" xfId="0" applyNumberFormat="1" applyFont="1" applyFill="1" applyBorder="1" applyAlignment="1">
      <alignment horizontal="right"/>
    </xf>
    <xf numFmtId="4" fontId="28" fillId="8" borderId="3" xfId="0" applyNumberFormat="1" applyFont="1" applyFill="1" applyBorder="1" applyAlignment="1">
      <alignment horizontal="right"/>
    </xf>
    <xf numFmtId="4" fontId="28" fillId="4" borderId="3" xfId="0" applyNumberFormat="1" applyFont="1" applyFill="1" applyBorder="1" applyAlignment="1">
      <alignment horizontal="right"/>
    </xf>
    <xf numFmtId="4" fontId="28" fillId="5" borderId="3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left" wrapText="1"/>
    </xf>
    <xf numFmtId="0" fontId="7" fillId="7" borderId="3" xfId="0" quotePrefix="1" applyFont="1" applyFill="1" applyBorder="1" applyAlignment="1">
      <alignment horizontal="left" vertical="center"/>
    </xf>
    <xf numFmtId="3" fontId="9" fillId="7" borderId="3" xfId="0" applyNumberFormat="1" applyFont="1" applyFill="1" applyBorder="1" applyAlignment="1">
      <alignment horizontal="left" wrapText="1"/>
    </xf>
    <xf numFmtId="4" fontId="9" fillId="7" borderId="3" xfId="0" applyNumberFormat="1" applyFont="1" applyFill="1" applyBorder="1" applyAlignment="1">
      <alignment horizontal="right"/>
    </xf>
    <xf numFmtId="0" fontId="29" fillId="7" borderId="3" xfId="0" applyFont="1" applyFill="1" applyBorder="1"/>
    <xf numFmtId="166" fontId="6" fillId="3" borderId="3" xfId="0" applyNumberFormat="1" applyFont="1" applyFill="1" applyBorder="1" applyAlignment="1">
      <alignment horizontal="right"/>
    </xf>
    <xf numFmtId="166" fontId="6" fillId="5" borderId="3" xfId="0" applyNumberFormat="1" applyFont="1" applyFill="1" applyBorder="1" applyAlignment="1">
      <alignment horizontal="right"/>
    </xf>
    <xf numFmtId="166" fontId="3" fillId="2" borderId="3" xfId="0" applyNumberFormat="1" applyFont="1" applyFill="1" applyBorder="1" applyAlignment="1">
      <alignment horizontal="right"/>
    </xf>
    <xf numFmtId="166" fontId="3" fillId="2" borderId="3" xfId="0" applyNumberFormat="1" applyFont="1" applyFill="1" applyBorder="1" applyAlignment="1">
      <alignment horizontal="right" wrapText="1"/>
    </xf>
    <xf numFmtId="0" fontId="1" fillId="0" borderId="3" xfId="0" applyFont="1" applyBorder="1"/>
    <xf numFmtId="0" fontId="9" fillId="2" borderId="3" xfId="0" quotePrefix="1" applyFont="1" applyFill="1" applyBorder="1" applyAlignment="1">
      <alignment horizontal="left" vertical="center" wrapText="1"/>
    </xf>
    <xf numFmtId="3" fontId="24" fillId="3" borderId="3" xfId="0" applyNumberFormat="1" applyFont="1" applyFill="1" applyBorder="1" applyAlignment="1">
      <alignment horizontal="right"/>
    </xf>
    <xf numFmtId="0" fontId="6" fillId="5" borderId="3" xfId="0" applyFont="1" applyFill="1" applyBorder="1" applyAlignment="1">
      <alignment horizontal="right"/>
    </xf>
    <xf numFmtId="0" fontId="6" fillId="4" borderId="3" xfId="0" applyFont="1" applyFill="1" applyBorder="1" applyAlignment="1">
      <alignment horizontal="right"/>
    </xf>
    <xf numFmtId="0" fontId="5" fillId="4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center" vertical="center" wrapText="1"/>
    </xf>
    <xf numFmtId="4" fontId="6" fillId="5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0" fontId="6" fillId="11" borderId="12" xfId="0" applyFont="1" applyFill="1" applyBorder="1" applyAlignment="1">
      <alignment horizontal="left" vertical="center" wrapText="1" indent="1"/>
    </xf>
    <xf numFmtId="0" fontId="6" fillId="11" borderId="5" xfId="0" applyFont="1" applyFill="1" applyBorder="1" applyAlignment="1">
      <alignment horizontal="left" vertical="center" wrapText="1" indent="1"/>
    </xf>
    <xf numFmtId="0" fontId="6" fillId="11" borderId="13" xfId="0" applyFont="1" applyFill="1" applyBorder="1" applyAlignment="1">
      <alignment horizontal="left" vertical="center" wrapText="1" indent="1"/>
    </xf>
    <xf numFmtId="0" fontId="9" fillId="11" borderId="13" xfId="0" applyFont="1" applyFill="1" applyBorder="1" applyAlignment="1">
      <alignment vertical="center" wrapText="1"/>
    </xf>
    <xf numFmtId="3" fontId="6" fillId="11" borderId="3" xfId="0" applyNumberFormat="1" applyFont="1" applyFill="1" applyBorder="1" applyAlignment="1">
      <alignment horizontal="right"/>
    </xf>
    <xf numFmtId="4" fontId="6" fillId="11" borderId="3" xfId="0" applyNumberFormat="1" applyFont="1" applyFill="1" applyBorder="1" applyAlignment="1">
      <alignment horizontal="right"/>
    </xf>
    <xf numFmtId="0" fontId="9" fillId="8" borderId="3" xfId="0" applyFont="1" applyFill="1" applyBorder="1" applyAlignment="1">
      <alignment vertical="center" wrapText="1"/>
    </xf>
    <xf numFmtId="3" fontId="6" fillId="8" borderId="3" xfId="0" applyNumberFormat="1" applyFont="1" applyFill="1" applyBorder="1" applyAlignment="1">
      <alignment horizontal="right"/>
    </xf>
    <xf numFmtId="4" fontId="6" fillId="8" borderId="3" xfId="0" applyNumberFormat="1" applyFont="1" applyFill="1" applyBorder="1" applyAlignment="1">
      <alignment horizontal="right"/>
    </xf>
    <xf numFmtId="0" fontId="9" fillId="11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3" fontId="6" fillId="10" borderId="3" xfId="0" applyNumberFormat="1" applyFont="1" applyFill="1" applyBorder="1" applyAlignment="1">
      <alignment horizontal="right"/>
    </xf>
    <xf numFmtId="0" fontId="3" fillId="2" borderId="6" xfId="0" applyFont="1" applyFill="1" applyBorder="1" applyAlignment="1">
      <alignment horizontal="left" vertical="center" wrapText="1"/>
    </xf>
    <xf numFmtId="4" fontId="3" fillId="4" borderId="4" xfId="0" applyNumberFormat="1" applyFont="1" applyFill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2" borderId="0" xfId="0" applyFont="1" applyFill="1" applyAlignment="1">
      <alignment horizontal="left" vertical="center" wrapText="1"/>
    </xf>
    <xf numFmtId="0" fontId="9" fillId="2" borderId="0" xfId="0" quotePrefix="1" applyFont="1" applyFill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7" fillId="10" borderId="1" xfId="0" applyFont="1" applyFill="1" applyBorder="1" applyAlignment="1">
      <alignment horizontal="left" vertical="center" wrapText="1"/>
    </xf>
    <xf numFmtId="0" fontId="27" fillId="10" borderId="2" xfId="0" applyFont="1" applyFill="1" applyBorder="1" applyAlignment="1">
      <alignment horizontal="left" vertical="center" wrapText="1"/>
    </xf>
    <xf numFmtId="0" fontId="27" fillId="10" borderId="4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/>
    </xf>
    <xf numFmtId="0" fontId="3" fillId="8" borderId="4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 indent="1"/>
    </xf>
    <xf numFmtId="0" fontId="3" fillId="4" borderId="2" xfId="0" applyFont="1" applyFill="1" applyBorder="1" applyAlignment="1">
      <alignment horizontal="left" vertical="center" wrapText="1" indent="1"/>
    </xf>
    <xf numFmtId="0" fontId="3" fillId="4" borderId="4" xfId="0" applyFont="1" applyFill="1" applyBorder="1" applyAlignment="1">
      <alignment horizontal="left" vertical="center" wrapText="1" indent="1"/>
    </xf>
    <xf numFmtId="0" fontId="3" fillId="10" borderId="1" xfId="0" applyFont="1" applyFill="1" applyBorder="1" applyAlignment="1">
      <alignment horizontal="left" vertical="center" wrapText="1"/>
    </xf>
    <xf numFmtId="0" fontId="3" fillId="10" borderId="2" xfId="0" applyFont="1" applyFill="1" applyBorder="1" applyAlignment="1">
      <alignment horizontal="left" vertical="center" wrapText="1"/>
    </xf>
    <xf numFmtId="0" fontId="3" fillId="10" borderId="4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 indent="1"/>
    </xf>
    <xf numFmtId="0" fontId="3" fillId="8" borderId="2" xfId="0" applyFont="1" applyFill="1" applyBorder="1" applyAlignment="1">
      <alignment horizontal="left" vertical="center" wrapText="1" indent="1"/>
    </xf>
    <xf numFmtId="0" fontId="3" fillId="8" borderId="4" xfId="0" applyFont="1" applyFill="1" applyBorder="1" applyAlignment="1">
      <alignment horizontal="left" vertical="center" wrapText="1" indent="1"/>
    </xf>
    <xf numFmtId="0" fontId="26" fillId="3" borderId="1" xfId="0" applyFont="1" applyFill="1" applyBorder="1" applyAlignment="1">
      <alignment horizontal="left" vertical="center" wrapText="1" indent="1"/>
    </xf>
    <xf numFmtId="0" fontId="26" fillId="3" borderId="2" xfId="0" applyFont="1" applyFill="1" applyBorder="1" applyAlignment="1">
      <alignment horizontal="left" vertical="center" wrapText="1" indent="1"/>
    </xf>
    <xf numFmtId="0" fontId="26" fillId="3" borderId="4" xfId="0" applyFont="1" applyFill="1" applyBorder="1" applyAlignment="1">
      <alignment horizontal="left" vertical="center" wrapText="1" indent="1"/>
    </xf>
    <xf numFmtId="0" fontId="3" fillId="10" borderId="1" xfId="0" applyFont="1" applyFill="1" applyBorder="1" applyAlignment="1">
      <alignment horizontal="left" vertical="center" wrapText="1" indent="1"/>
    </xf>
    <xf numFmtId="0" fontId="3" fillId="10" borderId="2" xfId="0" applyFont="1" applyFill="1" applyBorder="1" applyAlignment="1">
      <alignment horizontal="left" vertical="center" wrapText="1" indent="1"/>
    </xf>
    <xf numFmtId="0" fontId="3" fillId="10" borderId="4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28" fillId="10" borderId="1" xfId="0" applyFont="1" applyFill="1" applyBorder="1" applyAlignment="1">
      <alignment horizontal="left" vertical="center" wrapText="1" indent="1"/>
    </xf>
    <xf numFmtId="0" fontId="28" fillId="10" borderId="2" xfId="0" applyFont="1" applyFill="1" applyBorder="1" applyAlignment="1">
      <alignment horizontal="left" vertical="center" wrapText="1" indent="1"/>
    </xf>
    <xf numFmtId="0" fontId="28" fillId="10" borderId="4" xfId="0" applyFont="1" applyFill="1" applyBorder="1" applyAlignment="1">
      <alignment horizontal="left" vertical="center" wrapText="1" indent="1"/>
    </xf>
    <xf numFmtId="0" fontId="3" fillId="5" borderId="1" xfId="0" applyFont="1" applyFill="1" applyBorder="1" applyAlignment="1">
      <alignment horizontal="left" vertical="center" wrapText="1" indent="1"/>
    </xf>
    <xf numFmtId="0" fontId="3" fillId="5" borderId="2" xfId="0" applyFont="1" applyFill="1" applyBorder="1" applyAlignment="1">
      <alignment horizontal="left" vertical="center" wrapText="1" indent="1"/>
    </xf>
    <xf numFmtId="0" fontId="3" fillId="5" borderId="4" xfId="0" applyFont="1" applyFill="1" applyBorder="1" applyAlignment="1">
      <alignment horizontal="left" vertical="center" wrapText="1" indent="1"/>
    </xf>
    <xf numFmtId="0" fontId="26" fillId="7" borderId="1" xfId="0" applyFont="1" applyFill="1" applyBorder="1" applyAlignment="1">
      <alignment horizontal="left" vertical="center" wrapText="1" indent="1"/>
    </xf>
    <xf numFmtId="0" fontId="26" fillId="7" borderId="2" xfId="0" applyFont="1" applyFill="1" applyBorder="1" applyAlignment="1">
      <alignment horizontal="left" vertical="center" wrapText="1" indent="1"/>
    </xf>
    <xf numFmtId="0" fontId="26" fillId="7" borderId="4" xfId="0" applyFont="1" applyFill="1" applyBorder="1" applyAlignment="1">
      <alignment horizontal="left" vertical="center" wrapText="1" indent="1"/>
    </xf>
    <xf numFmtId="0" fontId="28" fillId="8" borderId="1" xfId="0" applyFont="1" applyFill="1" applyBorder="1" applyAlignment="1">
      <alignment horizontal="left" vertical="center" wrapText="1" indent="1"/>
    </xf>
    <xf numFmtId="0" fontId="28" fillId="8" borderId="2" xfId="0" applyFont="1" applyFill="1" applyBorder="1" applyAlignment="1">
      <alignment horizontal="left" vertical="center" wrapText="1" indent="1"/>
    </xf>
    <xf numFmtId="0" fontId="28" fillId="8" borderId="4" xfId="0" applyFont="1" applyFill="1" applyBorder="1" applyAlignment="1">
      <alignment horizontal="left" vertical="center" wrapText="1" indent="1"/>
    </xf>
    <xf numFmtId="0" fontId="28" fillId="4" borderId="1" xfId="0" applyFont="1" applyFill="1" applyBorder="1" applyAlignment="1">
      <alignment horizontal="left" vertical="center" wrapText="1" indent="1"/>
    </xf>
    <xf numFmtId="0" fontId="28" fillId="4" borderId="2" xfId="0" applyFont="1" applyFill="1" applyBorder="1" applyAlignment="1">
      <alignment horizontal="left" vertical="center" wrapText="1" indent="1"/>
    </xf>
    <xf numFmtId="0" fontId="28" fillId="4" borderId="4" xfId="0" applyFont="1" applyFill="1" applyBorder="1" applyAlignment="1">
      <alignment horizontal="left" vertical="center" wrapText="1" indent="1"/>
    </xf>
    <xf numFmtId="0" fontId="28" fillId="5" borderId="1" xfId="0" applyFont="1" applyFill="1" applyBorder="1" applyAlignment="1">
      <alignment horizontal="left" vertical="center" wrapText="1" indent="1"/>
    </xf>
    <xf numFmtId="0" fontId="28" fillId="5" borderId="2" xfId="0" applyFont="1" applyFill="1" applyBorder="1" applyAlignment="1">
      <alignment horizontal="left" vertical="center" wrapText="1" indent="1"/>
    </xf>
    <xf numFmtId="0" fontId="28" fillId="5" borderId="4" xfId="0" applyFont="1" applyFill="1" applyBorder="1" applyAlignment="1">
      <alignment horizontal="left" vertical="center" wrapText="1" indent="1"/>
    </xf>
    <xf numFmtId="0" fontId="6" fillId="8" borderId="1" xfId="0" applyFont="1" applyFill="1" applyBorder="1" applyAlignment="1">
      <alignment horizontal="left" vertical="center" wrapText="1" indent="1"/>
    </xf>
    <xf numFmtId="0" fontId="6" fillId="8" borderId="2" xfId="0" applyFont="1" applyFill="1" applyBorder="1" applyAlignment="1">
      <alignment horizontal="left" vertical="center" wrapText="1" indent="1"/>
    </xf>
    <xf numFmtId="0" fontId="6" fillId="8" borderId="4" xfId="0" applyFont="1" applyFill="1" applyBorder="1" applyAlignment="1">
      <alignment horizontal="left" vertical="center" wrapText="1" indent="1"/>
    </xf>
    <xf numFmtId="0" fontId="28" fillId="11" borderId="1" xfId="0" applyFont="1" applyFill="1" applyBorder="1" applyAlignment="1">
      <alignment horizontal="left" vertical="center" wrapText="1" indent="1"/>
    </xf>
    <xf numFmtId="0" fontId="28" fillId="11" borderId="2" xfId="0" applyFont="1" applyFill="1" applyBorder="1" applyAlignment="1">
      <alignment horizontal="left" vertical="center" wrapText="1" indent="1"/>
    </xf>
    <xf numFmtId="0" fontId="28" fillId="11" borderId="4" xfId="0" applyFont="1" applyFill="1" applyBorder="1" applyAlignment="1">
      <alignment horizontal="left" vertical="center" wrapText="1" indent="1"/>
    </xf>
    <xf numFmtId="0" fontId="6" fillId="3" borderId="1" xfId="0" applyFont="1" applyFill="1" applyBorder="1" applyAlignment="1">
      <alignment horizontal="left" vertical="center" wrapText="1" indent="1"/>
    </xf>
    <xf numFmtId="0" fontId="6" fillId="3" borderId="2" xfId="0" applyFont="1" applyFill="1" applyBorder="1" applyAlignment="1">
      <alignment horizontal="left" vertical="center" wrapText="1" indent="1"/>
    </xf>
    <xf numFmtId="0" fontId="6" fillId="3" borderId="4" xfId="0" applyFont="1" applyFill="1" applyBorder="1" applyAlignment="1">
      <alignment horizontal="left" vertical="center" wrapText="1" inden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tabSelected="1" workbookViewId="0">
      <selection activeCell="O26" sqref="O26"/>
    </sheetView>
  </sheetViews>
  <sheetFormatPr defaultRowHeight="15" x14ac:dyDescent="0.25"/>
  <cols>
    <col min="5" max="9" width="25.28515625" customWidth="1"/>
    <col min="10" max="10" width="15.7109375" customWidth="1"/>
    <col min="11" max="11" width="14.140625" customWidth="1"/>
    <col min="12" max="12" width="12" customWidth="1"/>
  </cols>
  <sheetData>
    <row r="1" spans="1:11" ht="42" customHeight="1" x14ac:dyDescent="0.25">
      <c r="A1" s="434" t="s">
        <v>273</v>
      </c>
      <c r="B1" s="434"/>
      <c r="C1" s="434"/>
      <c r="D1" s="434"/>
      <c r="E1" s="434"/>
      <c r="F1" s="434"/>
      <c r="G1" s="434"/>
      <c r="H1" s="434"/>
      <c r="I1" s="434"/>
      <c r="J1" s="434"/>
      <c r="K1" s="55"/>
    </row>
    <row r="2" spans="1:11" ht="18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.75" x14ac:dyDescent="0.25">
      <c r="A3" s="434" t="s">
        <v>12</v>
      </c>
      <c r="B3" s="434"/>
      <c r="C3" s="434"/>
      <c r="D3" s="434"/>
      <c r="E3" s="434"/>
      <c r="F3" s="434"/>
      <c r="G3" s="434"/>
      <c r="H3" s="434"/>
      <c r="I3" s="443"/>
      <c r="J3" s="443"/>
      <c r="K3" s="58"/>
    </row>
    <row r="4" spans="1:11" ht="18" x14ac:dyDescent="0.25">
      <c r="A4" s="4"/>
      <c r="B4" s="4"/>
      <c r="C4" s="4"/>
      <c r="D4" s="4"/>
      <c r="E4" s="4"/>
      <c r="F4" s="4"/>
      <c r="G4" s="4"/>
      <c r="H4" s="4"/>
      <c r="I4" s="5"/>
      <c r="J4" s="5"/>
      <c r="K4" s="5"/>
    </row>
    <row r="5" spans="1:11" ht="15.75" x14ac:dyDescent="0.25">
      <c r="A5" s="434" t="s">
        <v>16</v>
      </c>
      <c r="B5" s="435"/>
      <c r="C5" s="435"/>
      <c r="D5" s="435"/>
      <c r="E5" s="435"/>
      <c r="F5" s="435"/>
      <c r="G5" s="435"/>
      <c r="H5" s="435"/>
      <c r="I5" s="435"/>
      <c r="J5" s="435"/>
      <c r="K5" s="56"/>
    </row>
    <row r="6" spans="1:11" ht="18" x14ac:dyDescent="0.25">
      <c r="A6" s="1"/>
      <c r="B6" s="2"/>
      <c r="C6" s="2"/>
      <c r="D6" s="2"/>
      <c r="E6" s="6"/>
      <c r="F6" s="7"/>
      <c r="G6" s="7"/>
      <c r="H6" s="7"/>
      <c r="I6" s="7"/>
      <c r="J6" s="28" t="s">
        <v>22</v>
      </c>
      <c r="K6" s="60"/>
    </row>
    <row r="7" spans="1:11" ht="25.5" x14ac:dyDescent="0.25">
      <c r="A7" s="91"/>
      <c r="B7" s="92"/>
      <c r="C7" s="92"/>
      <c r="D7" s="93"/>
      <c r="E7" s="94"/>
      <c r="F7" s="3" t="s">
        <v>247</v>
      </c>
      <c r="G7" s="3" t="s">
        <v>253</v>
      </c>
      <c r="H7" s="3" t="s">
        <v>254</v>
      </c>
      <c r="I7" s="3" t="s">
        <v>255</v>
      </c>
      <c r="J7" s="3" t="s">
        <v>72</v>
      </c>
      <c r="K7" s="3" t="s">
        <v>73</v>
      </c>
    </row>
    <row r="8" spans="1:11" x14ac:dyDescent="0.25">
      <c r="A8" s="24"/>
      <c r="B8" s="25"/>
      <c r="C8" s="25"/>
      <c r="D8" s="75">
        <v>1</v>
      </c>
      <c r="E8" s="26"/>
      <c r="F8" s="73">
        <v>2</v>
      </c>
      <c r="G8" s="73">
        <v>3</v>
      </c>
      <c r="H8" s="73">
        <v>4</v>
      </c>
      <c r="I8" s="73">
        <v>5</v>
      </c>
      <c r="J8" s="73">
        <v>6</v>
      </c>
      <c r="K8" s="73">
        <v>7</v>
      </c>
    </row>
    <row r="9" spans="1:11" x14ac:dyDescent="0.25">
      <c r="A9" s="444" t="s">
        <v>0</v>
      </c>
      <c r="B9" s="433"/>
      <c r="C9" s="433"/>
      <c r="D9" s="433"/>
      <c r="E9" s="445"/>
      <c r="F9" s="156">
        <f>F10+F11</f>
        <v>985309.32</v>
      </c>
      <c r="G9" s="156">
        <f t="shared" ref="G9:H9" si="0">G10+G11</f>
        <v>0</v>
      </c>
      <c r="H9" s="156">
        <f t="shared" si="0"/>
        <v>1075420</v>
      </c>
      <c r="I9" s="156">
        <f>I10+I11</f>
        <v>1000817.16</v>
      </c>
      <c r="J9" s="156">
        <f t="shared" ref="J9:J15" si="1">SUM(I9/F9*100)</f>
        <v>101.57390574565966</v>
      </c>
      <c r="K9" s="156">
        <f>SUM(I9/H9*100)</f>
        <v>93.062911234680413</v>
      </c>
    </row>
    <row r="10" spans="1:11" x14ac:dyDescent="0.25">
      <c r="A10" s="446" t="s">
        <v>23</v>
      </c>
      <c r="B10" s="447"/>
      <c r="C10" s="447"/>
      <c r="D10" s="447"/>
      <c r="E10" s="442"/>
      <c r="F10" s="155">
        <v>985309.32</v>
      </c>
      <c r="G10" s="155"/>
      <c r="H10" s="155">
        <v>1075420</v>
      </c>
      <c r="I10" s="155">
        <v>1000817.16</v>
      </c>
      <c r="J10" s="155">
        <f t="shared" si="1"/>
        <v>101.57390574565966</v>
      </c>
      <c r="K10" s="183">
        <f t="shared" ref="K10:K14" si="2">SUM(I10/H10*100)</f>
        <v>93.062911234680413</v>
      </c>
    </row>
    <row r="11" spans="1:11" x14ac:dyDescent="0.25">
      <c r="A11" s="441" t="s">
        <v>24</v>
      </c>
      <c r="B11" s="442"/>
      <c r="C11" s="442"/>
      <c r="D11" s="442"/>
      <c r="E11" s="442"/>
      <c r="F11" s="155"/>
      <c r="G11" s="155"/>
      <c r="H11" s="155"/>
      <c r="I11" s="155"/>
      <c r="J11" s="155"/>
      <c r="K11" s="183"/>
    </row>
    <row r="12" spans="1:11" x14ac:dyDescent="0.25">
      <c r="A12" s="29" t="s">
        <v>1</v>
      </c>
      <c r="B12" s="34"/>
      <c r="C12" s="34"/>
      <c r="D12" s="34"/>
      <c r="E12" s="34"/>
      <c r="F12" s="156">
        <f>F13+F14</f>
        <v>997219.71</v>
      </c>
      <c r="G12" s="156">
        <f t="shared" ref="G12:I12" si="3">G13+G14</f>
        <v>0</v>
      </c>
      <c r="H12" s="156">
        <f t="shared" si="3"/>
        <v>1075420</v>
      </c>
      <c r="I12" s="156">
        <f t="shared" si="3"/>
        <v>1082474.8999999999</v>
      </c>
      <c r="J12" s="156">
        <f t="shared" si="1"/>
        <v>108.54928850132734</v>
      </c>
      <c r="K12" s="156">
        <f t="shared" si="2"/>
        <v>100.65601346450688</v>
      </c>
    </row>
    <row r="13" spans="1:11" x14ac:dyDescent="0.25">
      <c r="A13" s="448" t="s">
        <v>25</v>
      </c>
      <c r="B13" s="447"/>
      <c r="C13" s="447"/>
      <c r="D13" s="447"/>
      <c r="E13" s="447"/>
      <c r="F13" s="155">
        <v>986653.47</v>
      </c>
      <c r="G13" s="155"/>
      <c r="H13" s="155">
        <v>1063352</v>
      </c>
      <c r="I13" s="155">
        <v>1066131.42</v>
      </c>
      <c r="J13" s="181">
        <f t="shared" si="1"/>
        <v>108.05530537484451</v>
      </c>
      <c r="K13" s="183">
        <f t="shared" si="2"/>
        <v>100.26138287227559</v>
      </c>
    </row>
    <row r="14" spans="1:11" x14ac:dyDescent="0.25">
      <c r="A14" s="441" t="s">
        <v>26</v>
      </c>
      <c r="B14" s="442"/>
      <c r="C14" s="442"/>
      <c r="D14" s="442"/>
      <c r="E14" s="442"/>
      <c r="F14" s="155">
        <v>10566.24</v>
      </c>
      <c r="G14" s="155"/>
      <c r="H14" s="155">
        <v>12068</v>
      </c>
      <c r="I14" s="155">
        <v>16343.48</v>
      </c>
      <c r="J14" s="181">
        <f t="shared" si="1"/>
        <v>154.67640333742182</v>
      </c>
      <c r="K14" s="183">
        <f t="shared" si="2"/>
        <v>135.42823997348358</v>
      </c>
    </row>
    <row r="15" spans="1:11" x14ac:dyDescent="0.25">
      <c r="A15" s="432" t="s">
        <v>41</v>
      </c>
      <c r="B15" s="433"/>
      <c r="C15" s="433"/>
      <c r="D15" s="433"/>
      <c r="E15" s="433"/>
      <c r="F15" s="156">
        <f>F9-F12</f>
        <v>-11910.390000000014</v>
      </c>
      <c r="G15" s="156">
        <f t="shared" ref="G15:I15" si="4">G9-G12</f>
        <v>0</v>
      </c>
      <c r="H15" s="156">
        <f t="shared" si="4"/>
        <v>0</v>
      </c>
      <c r="I15" s="156">
        <f t="shared" si="4"/>
        <v>-81657.739999999874</v>
      </c>
      <c r="J15" s="182">
        <f t="shared" si="1"/>
        <v>685.60089132261646</v>
      </c>
      <c r="K15" s="156"/>
    </row>
    <row r="16" spans="1:11" ht="18" x14ac:dyDescent="0.25">
      <c r="A16" s="4"/>
      <c r="B16" s="20"/>
      <c r="C16" s="20"/>
      <c r="D16" s="20"/>
      <c r="E16" s="20"/>
      <c r="F16" s="20"/>
      <c r="G16" s="20"/>
      <c r="H16" s="21"/>
      <c r="I16" s="21"/>
      <c r="J16" s="21"/>
      <c r="K16" s="21"/>
    </row>
    <row r="17" spans="1:11" ht="15.75" x14ac:dyDescent="0.25">
      <c r="A17" s="434" t="s">
        <v>17</v>
      </c>
      <c r="B17" s="435"/>
      <c r="C17" s="435"/>
      <c r="D17" s="435"/>
      <c r="E17" s="435"/>
      <c r="F17" s="435"/>
      <c r="G17" s="435"/>
      <c r="H17" s="435"/>
      <c r="I17" s="435"/>
      <c r="J17" s="435"/>
      <c r="K17" s="56"/>
    </row>
    <row r="18" spans="1:11" ht="18" x14ac:dyDescent="0.25">
      <c r="A18" s="4"/>
      <c r="B18" s="20"/>
      <c r="C18" s="20"/>
      <c r="D18" s="20"/>
      <c r="E18" s="20"/>
      <c r="F18" s="20"/>
      <c r="G18" s="20"/>
      <c r="H18" s="21"/>
      <c r="I18" s="21"/>
      <c r="J18" s="21"/>
      <c r="K18" s="21"/>
    </row>
    <row r="19" spans="1:11" ht="25.5" x14ac:dyDescent="0.25">
      <c r="A19" s="24"/>
      <c r="B19" s="25"/>
      <c r="C19" s="25"/>
      <c r="D19" s="75"/>
      <c r="E19" s="26"/>
      <c r="F19" s="3" t="s">
        <v>247</v>
      </c>
      <c r="G19" s="3" t="s">
        <v>253</v>
      </c>
      <c r="H19" s="3" t="s">
        <v>254</v>
      </c>
      <c r="I19" s="3" t="s">
        <v>255</v>
      </c>
      <c r="J19" s="3" t="s">
        <v>72</v>
      </c>
      <c r="K19" s="3" t="s">
        <v>73</v>
      </c>
    </row>
    <row r="20" spans="1:11" x14ac:dyDescent="0.25">
      <c r="A20" s="24"/>
      <c r="B20" s="25"/>
      <c r="C20" s="76"/>
      <c r="D20" s="75">
        <v>1</v>
      </c>
      <c r="E20" s="77"/>
      <c r="F20" s="73">
        <v>2</v>
      </c>
      <c r="G20" s="73">
        <v>3</v>
      </c>
      <c r="H20" s="73">
        <v>4</v>
      </c>
      <c r="I20" s="73">
        <v>5</v>
      </c>
      <c r="J20" s="73">
        <v>6</v>
      </c>
      <c r="K20" s="73">
        <v>7</v>
      </c>
    </row>
    <row r="21" spans="1:11" x14ac:dyDescent="0.25">
      <c r="A21" s="441" t="s">
        <v>27</v>
      </c>
      <c r="B21" s="442"/>
      <c r="C21" s="442"/>
      <c r="D21" s="442"/>
      <c r="E21" s="442"/>
      <c r="F21" s="155">
        <v>0</v>
      </c>
      <c r="G21" s="155"/>
      <c r="H21" s="155"/>
      <c r="I21" s="155"/>
      <c r="J21" s="181" t="e">
        <f>SUM(I21/F21*100)</f>
        <v>#DIV/0!</v>
      </c>
      <c r="K21" s="181" t="e">
        <f>SUM(I21/H21/100)</f>
        <v>#DIV/0!</v>
      </c>
    </row>
    <row r="22" spans="1:11" x14ac:dyDescent="0.25">
      <c r="A22" s="441" t="s">
        <v>28</v>
      </c>
      <c r="B22" s="442"/>
      <c r="C22" s="442"/>
      <c r="D22" s="442"/>
      <c r="E22" s="442"/>
      <c r="F22" s="155">
        <v>0</v>
      </c>
      <c r="G22" s="155"/>
      <c r="H22" s="155"/>
      <c r="I22" s="155"/>
      <c r="J22" s="181" t="e">
        <f t="shared" ref="J22:J24" si="5">SUM(I22/F22*100)</f>
        <v>#DIV/0!</v>
      </c>
      <c r="K22" s="181" t="e">
        <f>SUM(I22/H22*100)</f>
        <v>#DIV/0!</v>
      </c>
    </row>
    <row r="23" spans="1:11" x14ac:dyDescent="0.25">
      <c r="A23" s="432" t="s">
        <v>159</v>
      </c>
      <c r="B23" s="433"/>
      <c r="C23" s="433"/>
      <c r="D23" s="433"/>
      <c r="E23" s="433"/>
      <c r="F23" s="156">
        <v>13756.53</v>
      </c>
      <c r="G23" s="156"/>
      <c r="H23" s="156"/>
      <c r="I23" s="156">
        <v>2729.18</v>
      </c>
      <c r="J23" s="181">
        <f t="shared" si="5"/>
        <v>19.83916002073197</v>
      </c>
      <c r="K23" s="182" t="e">
        <f t="shared" ref="K23:K24" si="6">SUM(I23/H23*100)</f>
        <v>#DIV/0!</v>
      </c>
    </row>
    <row r="24" spans="1:11" x14ac:dyDescent="0.25">
      <c r="A24" s="432" t="s">
        <v>160</v>
      </c>
      <c r="B24" s="433"/>
      <c r="C24" s="433"/>
      <c r="D24" s="433"/>
      <c r="E24" s="433"/>
      <c r="F24" s="156">
        <f>F15+F23</f>
        <v>1846.1399999999867</v>
      </c>
      <c r="G24" s="156">
        <f t="shared" ref="G24:I24" si="7">G15+G23</f>
        <v>0</v>
      </c>
      <c r="H24" s="156">
        <f t="shared" si="7"/>
        <v>0</v>
      </c>
      <c r="I24" s="156">
        <f t="shared" si="7"/>
        <v>-78928.559999999881</v>
      </c>
      <c r="J24" s="181">
        <f t="shared" si="5"/>
        <v>-4275.3290649680121</v>
      </c>
      <c r="K24" s="182" t="e">
        <f t="shared" si="6"/>
        <v>#DIV/0!</v>
      </c>
    </row>
    <row r="25" spans="1:11" ht="18" x14ac:dyDescent="0.25">
      <c r="A25" s="19"/>
      <c r="B25" s="20"/>
      <c r="C25" s="20"/>
      <c r="D25" s="20"/>
      <c r="E25" s="20"/>
      <c r="F25" s="20"/>
      <c r="G25" s="20"/>
      <c r="H25" s="21"/>
      <c r="I25" s="21"/>
      <c r="J25" s="21"/>
      <c r="K25" s="21"/>
    </row>
    <row r="26" spans="1:11" ht="15.75" x14ac:dyDescent="0.25">
      <c r="A26" s="434"/>
      <c r="B26" s="435"/>
      <c r="C26" s="435"/>
      <c r="D26" s="435"/>
      <c r="E26" s="435"/>
      <c r="F26" s="435"/>
      <c r="G26" s="435"/>
      <c r="H26" s="435"/>
      <c r="I26" s="435"/>
      <c r="J26" s="435"/>
      <c r="K26" s="56"/>
    </row>
    <row r="27" spans="1:11" ht="15.75" x14ac:dyDescent="0.25">
      <c r="A27" s="55"/>
      <c r="B27" s="56"/>
      <c r="C27" s="56"/>
      <c r="D27" s="56"/>
      <c r="E27" s="56"/>
      <c r="F27" s="56"/>
      <c r="G27" s="56"/>
      <c r="H27" s="56"/>
      <c r="I27" s="56"/>
      <c r="J27" s="56"/>
      <c r="K27" s="56"/>
    </row>
    <row r="28" spans="1:11" x14ac:dyDescent="0.25">
      <c r="A28" s="65"/>
      <c r="B28" s="65"/>
      <c r="C28" s="65"/>
      <c r="D28" s="66"/>
      <c r="E28" s="67"/>
      <c r="F28" s="61"/>
      <c r="G28" s="61"/>
      <c r="H28" s="61"/>
      <c r="I28" s="61"/>
      <c r="J28" s="61"/>
      <c r="K28" s="61"/>
    </row>
    <row r="29" spans="1:11" ht="15" customHeight="1" x14ac:dyDescent="0.25">
      <c r="A29" s="436"/>
      <c r="B29" s="436"/>
      <c r="C29" s="436"/>
      <c r="D29" s="436"/>
      <c r="E29" s="436"/>
      <c r="F29" s="68"/>
      <c r="G29" s="68"/>
      <c r="H29" s="68"/>
      <c r="I29" s="68"/>
      <c r="J29" s="63"/>
      <c r="K29" s="63"/>
    </row>
    <row r="30" spans="1:11" ht="15" customHeight="1" x14ac:dyDescent="0.25">
      <c r="A30" s="437"/>
      <c r="B30" s="438"/>
      <c r="C30" s="438"/>
      <c r="D30" s="438"/>
      <c r="E30" s="438"/>
      <c r="F30" s="68"/>
      <c r="G30" s="68"/>
      <c r="H30" s="68"/>
      <c r="I30" s="68"/>
      <c r="J30" s="68"/>
      <c r="K30" s="68"/>
    </row>
    <row r="31" spans="1:11" ht="45" customHeight="1" x14ac:dyDescent="0.25">
      <c r="A31" s="436"/>
      <c r="B31" s="436"/>
      <c r="C31" s="436"/>
      <c r="D31" s="436"/>
      <c r="E31" s="436"/>
      <c r="F31" s="68"/>
      <c r="G31" s="68"/>
      <c r="H31" s="68"/>
      <c r="I31" s="68"/>
      <c r="J31" s="68"/>
      <c r="K31" s="68"/>
    </row>
    <row r="32" spans="1:11" ht="15.75" x14ac:dyDescent="0.25">
      <c r="A32" s="57"/>
      <c r="B32" s="69"/>
      <c r="C32" s="69"/>
      <c r="D32" s="69"/>
      <c r="E32" s="69"/>
      <c r="F32" s="69"/>
      <c r="G32" s="69"/>
      <c r="H32" s="69"/>
      <c r="I32" s="69"/>
      <c r="J32" s="69"/>
      <c r="K32" s="69"/>
    </row>
    <row r="33" spans="1:11" ht="15.75" x14ac:dyDescent="0.25">
      <c r="A33" s="439"/>
      <c r="B33" s="439"/>
      <c r="C33" s="439"/>
      <c r="D33" s="439"/>
      <c r="E33" s="439"/>
      <c r="F33" s="439"/>
      <c r="G33" s="439"/>
      <c r="H33" s="439"/>
      <c r="I33" s="439"/>
      <c r="J33" s="439"/>
      <c r="K33" s="57"/>
    </row>
    <row r="34" spans="1:11" ht="18" x14ac:dyDescent="0.25">
      <c r="A34" s="35"/>
      <c r="B34" s="36"/>
      <c r="C34" s="36"/>
      <c r="D34" s="36"/>
      <c r="E34" s="36"/>
      <c r="F34" s="36"/>
      <c r="G34" s="36"/>
      <c r="H34" s="37"/>
      <c r="I34" s="37"/>
      <c r="J34" s="37"/>
      <c r="K34" s="37"/>
    </row>
    <row r="35" spans="1:11" x14ac:dyDescent="0.25">
      <c r="A35" s="70"/>
      <c r="B35" s="70"/>
      <c r="C35" s="70"/>
      <c r="D35" s="71"/>
      <c r="E35" s="72"/>
      <c r="F35" s="62"/>
      <c r="G35" s="62"/>
      <c r="H35" s="62"/>
      <c r="I35" s="62"/>
      <c r="J35" s="62"/>
      <c r="K35" s="62"/>
    </row>
    <row r="36" spans="1:11" x14ac:dyDescent="0.25">
      <c r="A36" s="436"/>
      <c r="B36" s="436"/>
      <c r="C36" s="436"/>
      <c r="D36" s="436"/>
      <c r="E36" s="436"/>
      <c r="F36" s="68"/>
      <c r="G36" s="68"/>
      <c r="H36" s="68"/>
      <c r="I36" s="68"/>
      <c r="J36" s="63"/>
      <c r="K36" s="63"/>
    </row>
    <row r="37" spans="1:11" ht="28.5" customHeight="1" x14ac:dyDescent="0.25">
      <c r="A37" s="436"/>
      <c r="B37" s="436"/>
      <c r="C37" s="436"/>
      <c r="D37" s="436"/>
      <c r="E37" s="436"/>
      <c r="F37" s="68"/>
      <c r="G37" s="68"/>
      <c r="H37" s="68"/>
      <c r="I37" s="68"/>
      <c r="J37" s="63"/>
      <c r="K37" s="63"/>
    </row>
    <row r="38" spans="1:11" x14ac:dyDescent="0.25">
      <c r="A38" s="436"/>
      <c r="B38" s="440"/>
      <c r="C38" s="440"/>
      <c r="D38" s="440"/>
      <c r="E38" s="440"/>
      <c r="F38" s="68"/>
      <c r="G38" s="68"/>
      <c r="H38" s="68"/>
      <c r="I38" s="68"/>
      <c r="J38" s="63"/>
      <c r="K38" s="63"/>
    </row>
    <row r="39" spans="1:11" ht="15" customHeight="1" x14ac:dyDescent="0.25">
      <c r="A39" s="437"/>
      <c r="B39" s="438"/>
      <c r="C39" s="438"/>
      <c r="D39" s="438"/>
      <c r="E39" s="438"/>
      <c r="F39" s="64"/>
      <c r="G39" s="64"/>
      <c r="H39" s="64"/>
      <c r="I39" s="64"/>
      <c r="J39" s="64"/>
      <c r="K39" s="64"/>
    </row>
    <row r="40" spans="1:11" ht="17.25" customHeight="1" x14ac:dyDescent="0.25"/>
    <row r="41" spans="1:11" x14ac:dyDescent="0.25">
      <c r="A41" s="430"/>
      <c r="B41" s="431"/>
      <c r="C41" s="431"/>
      <c r="D41" s="431"/>
      <c r="E41" s="431"/>
      <c r="F41" s="431"/>
      <c r="G41" s="431"/>
      <c r="H41" s="431"/>
      <c r="I41" s="431"/>
      <c r="J41" s="431"/>
      <c r="K41" s="54"/>
    </row>
    <row r="42" spans="1:11" ht="9" customHeight="1" x14ac:dyDescent="0.25"/>
  </sheetData>
  <mergeCells count="24">
    <mergeCell ref="A22:E22"/>
    <mergeCell ref="A1:J1"/>
    <mergeCell ref="A3:J3"/>
    <mergeCell ref="A5:J5"/>
    <mergeCell ref="A9:E9"/>
    <mergeCell ref="A10:E10"/>
    <mergeCell ref="A11:E11"/>
    <mergeCell ref="A13:E13"/>
    <mergeCell ref="A14:E14"/>
    <mergeCell ref="A15:E15"/>
    <mergeCell ref="A17:J17"/>
    <mergeCell ref="A21:E21"/>
    <mergeCell ref="A41:J41"/>
    <mergeCell ref="A23:E23"/>
    <mergeCell ref="A24:E24"/>
    <mergeCell ref="A26:J26"/>
    <mergeCell ref="A29:E29"/>
    <mergeCell ref="A30:E30"/>
    <mergeCell ref="A31:E31"/>
    <mergeCell ref="A33:J33"/>
    <mergeCell ref="A36:E36"/>
    <mergeCell ref="A37:E37"/>
    <mergeCell ref="A38:E38"/>
    <mergeCell ref="A39:E39"/>
  </mergeCells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9"/>
  <sheetViews>
    <sheetView workbookViewId="0">
      <selection activeCell="K128" sqref="K128"/>
    </sheetView>
  </sheetViews>
  <sheetFormatPr defaultRowHeight="15" x14ac:dyDescent="0.25"/>
  <cols>
    <col min="1" max="1" width="5.140625" customWidth="1"/>
    <col min="2" max="2" width="3.42578125" customWidth="1"/>
    <col min="3" max="3" width="4.85546875" customWidth="1"/>
    <col min="4" max="4" width="12.28515625" customWidth="1"/>
    <col min="5" max="5" width="34.85546875" customWidth="1"/>
    <col min="6" max="6" width="25.28515625" customWidth="1"/>
    <col min="7" max="7" width="23.7109375" customWidth="1"/>
    <col min="8" max="8" width="25.85546875" customWidth="1"/>
    <col min="9" max="9" width="23.85546875" customWidth="1"/>
    <col min="10" max="10" width="11.28515625" customWidth="1"/>
    <col min="11" max="11" width="11.7109375" customWidth="1"/>
  </cols>
  <sheetData>
    <row r="1" spans="1:11" ht="42" customHeight="1" x14ac:dyDescent="0.25">
      <c r="A1" s="434"/>
      <c r="B1" s="434"/>
      <c r="C1" s="434"/>
      <c r="D1" s="434"/>
      <c r="E1" s="434"/>
      <c r="F1" s="434"/>
      <c r="G1" s="434"/>
      <c r="H1" s="434"/>
      <c r="I1" s="434"/>
      <c r="J1" s="434"/>
      <c r="K1" s="434"/>
    </row>
    <row r="2" spans="1:11" ht="18" customHeight="1" x14ac:dyDescent="0.25">
      <c r="A2" s="4"/>
      <c r="B2" s="4"/>
      <c r="C2" s="4"/>
      <c r="D2" s="4"/>
      <c r="E2" s="4"/>
      <c r="F2" s="4"/>
      <c r="G2" s="4"/>
      <c r="H2" s="4"/>
      <c r="I2" s="4"/>
    </row>
    <row r="3" spans="1:11" ht="15.75" customHeight="1" x14ac:dyDescent="0.25">
      <c r="A3" s="434" t="s">
        <v>12</v>
      </c>
      <c r="B3" s="434"/>
      <c r="C3" s="434"/>
      <c r="D3" s="434"/>
      <c r="E3" s="434"/>
      <c r="F3" s="434"/>
      <c r="G3" s="434"/>
      <c r="H3" s="434"/>
      <c r="I3" s="55"/>
    </row>
    <row r="4" spans="1:11" ht="18" x14ac:dyDescent="0.25">
      <c r="A4" s="4"/>
      <c r="B4" s="4"/>
      <c r="C4" s="4"/>
      <c r="D4" s="4"/>
      <c r="E4" s="4"/>
      <c r="F4" s="4"/>
      <c r="G4" s="5"/>
      <c r="H4" s="5"/>
      <c r="I4" s="5"/>
    </row>
    <row r="5" spans="1:11" ht="18" customHeight="1" x14ac:dyDescent="0.25">
      <c r="A5" s="434" t="s">
        <v>62</v>
      </c>
      <c r="B5" s="434"/>
      <c r="C5" s="434"/>
      <c r="D5" s="434"/>
      <c r="E5" s="434"/>
      <c r="F5" s="434"/>
      <c r="G5" s="434"/>
      <c r="H5" s="434"/>
      <c r="I5" s="55"/>
    </row>
    <row r="6" spans="1:11" ht="18" x14ac:dyDescent="0.25">
      <c r="A6" s="4"/>
      <c r="B6" s="4"/>
      <c r="C6" s="4"/>
      <c r="D6" s="4"/>
      <c r="E6" s="4"/>
      <c r="F6" s="4"/>
      <c r="G6" s="5"/>
      <c r="H6" s="5"/>
      <c r="I6" s="5"/>
    </row>
    <row r="7" spans="1:11" ht="15.75" customHeight="1" x14ac:dyDescent="0.25">
      <c r="A7" s="434" t="s">
        <v>151</v>
      </c>
      <c r="B7" s="434"/>
      <c r="C7" s="434"/>
      <c r="D7" s="434"/>
      <c r="E7" s="434"/>
      <c r="F7" s="434"/>
      <c r="G7" s="434"/>
      <c r="H7" s="434"/>
      <c r="I7" s="55"/>
    </row>
    <row r="8" spans="1:11" ht="18" x14ac:dyDescent="0.25">
      <c r="A8" s="4"/>
      <c r="B8" s="4"/>
      <c r="C8" s="4"/>
      <c r="D8" s="4"/>
      <c r="E8" s="4"/>
      <c r="F8" s="4"/>
      <c r="G8" s="5"/>
      <c r="H8" s="5"/>
      <c r="I8" s="5"/>
    </row>
    <row r="9" spans="1:11" ht="38.25" x14ac:dyDescent="0.25">
      <c r="A9" s="97"/>
      <c r="B9" s="3"/>
      <c r="C9" s="3"/>
      <c r="D9" s="3"/>
      <c r="E9" s="3" t="s">
        <v>80</v>
      </c>
      <c r="F9" s="3" t="s">
        <v>248</v>
      </c>
      <c r="G9" s="3" t="s">
        <v>256</v>
      </c>
      <c r="H9" s="3" t="s">
        <v>257</v>
      </c>
      <c r="I9" s="3" t="s">
        <v>258</v>
      </c>
      <c r="J9" s="102" t="s">
        <v>142</v>
      </c>
      <c r="K9" s="102" t="s">
        <v>143</v>
      </c>
    </row>
    <row r="10" spans="1:11" x14ac:dyDescent="0.25">
      <c r="A10" s="73"/>
      <c r="B10" s="73"/>
      <c r="C10" s="107"/>
      <c r="D10" s="80">
        <v>1</v>
      </c>
      <c r="E10" s="80"/>
      <c r="F10" s="80">
        <v>2</v>
      </c>
      <c r="G10" s="80">
        <v>3</v>
      </c>
      <c r="H10" s="80">
        <v>4</v>
      </c>
      <c r="I10" s="80">
        <v>5</v>
      </c>
      <c r="J10" s="109">
        <v>6</v>
      </c>
      <c r="K10" s="109">
        <v>7</v>
      </c>
    </row>
    <row r="11" spans="1:11" ht="15.75" customHeight="1" x14ac:dyDescent="0.25">
      <c r="A11" s="87"/>
      <c r="B11" s="87"/>
      <c r="C11" s="87"/>
      <c r="D11" s="52"/>
      <c r="E11" s="118" t="s">
        <v>81</v>
      </c>
      <c r="F11" s="164">
        <f>SUM(F12)</f>
        <v>985309.32000000007</v>
      </c>
      <c r="G11" s="52"/>
      <c r="H11" s="164">
        <f>SUM(H12+H36+H40)</f>
        <v>1075420</v>
      </c>
      <c r="I11" s="164">
        <f t="shared" ref="I11" si="0">SUM(I12)</f>
        <v>1000817.1599999999</v>
      </c>
      <c r="J11" s="176">
        <f>SUM(I11/F11*100)</f>
        <v>101.57390574565963</v>
      </c>
      <c r="K11" s="176">
        <f>SUM(I11/H11*100)</f>
        <v>93.062911234680399</v>
      </c>
    </row>
    <row r="12" spans="1:11" x14ac:dyDescent="0.25">
      <c r="A12" s="111">
        <v>6</v>
      </c>
      <c r="B12" s="111"/>
      <c r="C12" s="111"/>
      <c r="D12" s="403"/>
      <c r="E12" s="117" t="s">
        <v>4</v>
      </c>
      <c r="F12" s="165">
        <f>SUM(F13+F24+F26+F32)</f>
        <v>985309.32000000007</v>
      </c>
      <c r="G12" s="165">
        <f t="shared" ref="G12" si="1">SUM(G13+G24+G26+G32)</f>
        <v>0</v>
      </c>
      <c r="H12" s="165">
        <f>SUM(H13+H21+H23+H26+H32)</f>
        <v>1073620</v>
      </c>
      <c r="I12" s="165">
        <f>SUM(I13+I21+I23+I26+I32)</f>
        <v>1000817.1599999999</v>
      </c>
      <c r="J12" s="177">
        <f t="shared" ref="J12:J45" si="2">SUM(I12/F12*100)</f>
        <v>101.57390574565963</v>
      </c>
      <c r="K12" s="177">
        <f t="shared" ref="K12:K45" si="3">SUM(I12/H12*100)</f>
        <v>93.218937799221308</v>
      </c>
    </row>
    <row r="13" spans="1:11" ht="26.25" x14ac:dyDescent="0.25">
      <c r="A13" s="84"/>
      <c r="B13" s="84">
        <v>63</v>
      </c>
      <c r="C13" s="85"/>
      <c r="D13" s="218"/>
      <c r="E13" s="103" t="s">
        <v>19</v>
      </c>
      <c r="F13" s="159">
        <f>SUM(F16+F21)</f>
        <v>857760.58000000007</v>
      </c>
      <c r="G13" s="159">
        <f t="shared" ref="G13:H13" si="4">SUM(G16)</f>
        <v>0</v>
      </c>
      <c r="H13" s="159">
        <f t="shared" si="4"/>
        <v>943248</v>
      </c>
      <c r="I13" s="159">
        <f>SUM(I16+I19)</f>
        <v>872430.22</v>
      </c>
      <c r="J13" s="175">
        <f t="shared" si="2"/>
        <v>101.71022548040152</v>
      </c>
      <c r="K13" s="175">
        <f t="shared" si="3"/>
        <v>92.492135684358729</v>
      </c>
    </row>
    <row r="14" spans="1:11" x14ac:dyDescent="0.25">
      <c r="A14" s="42"/>
      <c r="B14" s="86"/>
      <c r="C14" s="42">
        <v>634</v>
      </c>
      <c r="D14" s="47"/>
      <c r="E14" s="104" t="s">
        <v>82</v>
      </c>
      <c r="F14" s="158">
        <f>SUM(F15)</f>
        <v>0</v>
      </c>
      <c r="G14" s="47"/>
      <c r="H14" s="158"/>
      <c r="I14" s="158"/>
      <c r="J14" s="172" t="e">
        <f t="shared" si="2"/>
        <v>#DIV/0!</v>
      </c>
      <c r="K14" s="172" t="e">
        <f t="shared" si="3"/>
        <v>#DIV/0!</v>
      </c>
    </row>
    <row r="15" spans="1:11" ht="26.25" x14ac:dyDescent="0.25">
      <c r="A15" s="11"/>
      <c r="B15" s="14"/>
      <c r="C15" s="14"/>
      <c r="D15" s="108">
        <v>6341</v>
      </c>
      <c r="E15" s="105" t="s">
        <v>83</v>
      </c>
      <c r="F15" s="157">
        <v>0</v>
      </c>
      <c r="G15" s="9"/>
      <c r="H15" s="157"/>
      <c r="I15" s="157"/>
      <c r="J15" s="173" t="e">
        <f t="shared" si="2"/>
        <v>#DIV/0!</v>
      </c>
      <c r="K15" s="173" t="e">
        <f t="shared" si="3"/>
        <v>#DIV/0!</v>
      </c>
    </row>
    <row r="16" spans="1:11" ht="26.25" x14ac:dyDescent="0.25">
      <c r="A16" s="167"/>
      <c r="B16" s="167"/>
      <c r="C16" s="167">
        <v>636</v>
      </c>
      <c r="D16" s="404"/>
      <c r="E16" s="106" t="s">
        <v>66</v>
      </c>
      <c r="F16" s="169">
        <f>SUM(F17+F18)</f>
        <v>857760.52</v>
      </c>
      <c r="G16" s="169">
        <f t="shared" ref="G16:I16" si="5">SUM(G17+G18)</f>
        <v>0</v>
      </c>
      <c r="H16" s="169">
        <f t="shared" si="5"/>
        <v>943248</v>
      </c>
      <c r="I16" s="169">
        <f t="shared" si="5"/>
        <v>869519.22</v>
      </c>
      <c r="J16" s="172">
        <f t="shared" si="2"/>
        <v>101.37086048213084</v>
      </c>
      <c r="K16" s="172">
        <f t="shared" si="3"/>
        <v>92.18352119485013</v>
      </c>
    </row>
    <row r="17" spans="1:11" ht="39" x14ac:dyDescent="0.25">
      <c r="A17" s="95"/>
      <c r="B17" s="38"/>
      <c r="C17" s="38"/>
      <c r="D17" s="108">
        <v>6361</v>
      </c>
      <c r="E17" s="105" t="s">
        <v>84</v>
      </c>
      <c r="F17" s="157">
        <v>854856.06</v>
      </c>
      <c r="G17" s="9"/>
      <c r="H17" s="157">
        <v>943248</v>
      </c>
      <c r="I17" s="157">
        <v>865663.65</v>
      </c>
      <c r="J17" s="173">
        <f t="shared" si="2"/>
        <v>101.26425845305465</v>
      </c>
      <c r="K17" s="173">
        <f t="shared" si="3"/>
        <v>91.774766551320539</v>
      </c>
    </row>
    <row r="18" spans="1:11" ht="39" x14ac:dyDescent="0.25">
      <c r="A18" s="95"/>
      <c r="B18" s="38"/>
      <c r="C18" s="39"/>
      <c r="D18" s="108">
        <v>6362</v>
      </c>
      <c r="E18" s="105" t="s">
        <v>85</v>
      </c>
      <c r="F18" s="157">
        <v>2904.46</v>
      </c>
      <c r="G18" s="9"/>
      <c r="H18" s="157"/>
      <c r="I18" s="157">
        <v>3855.57</v>
      </c>
      <c r="J18" s="173">
        <f t="shared" si="2"/>
        <v>132.7465346398298</v>
      </c>
      <c r="K18" s="116" t="e">
        <f t="shared" si="3"/>
        <v>#DIV/0!</v>
      </c>
    </row>
    <row r="19" spans="1:11" ht="26.25" x14ac:dyDescent="0.25">
      <c r="A19" s="95"/>
      <c r="B19" s="38"/>
      <c r="C19" s="402">
        <v>638</v>
      </c>
      <c r="D19" s="126"/>
      <c r="E19" s="392" t="s">
        <v>269</v>
      </c>
      <c r="F19" s="183">
        <f>SUM(F20)</f>
        <v>0</v>
      </c>
      <c r="G19" s="183">
        <f t="shared" ref="G19:I19" si="6">SUM(G20)</f>
        <v>0</v>
      </c>
      <c r="H19" s="183">
        <f t="shared" si="6"/>
        <v>0</v>
      </c>
      <c r="I19" s="183">
        <f t="shared" si="6"/>
        <v>2911</v>
      </c>
      <c r="J19" s="173"/>
      <c r="K19" s="116"/>
    </row>
    <row r="20" spans="1:11" ht="26.25" x14ac:dyDescent="0.25">
      <c r="A20" s="95"/>
      <c r="B20" s="38"/>
      <c r="C20" s="97"/>
      <c r="D20" s="108">
        <v>6381</v>
      </c>
      <c r="E20" s="105" t="s">
        <v>158</v>
      </c>
      <c r="F20" s="157">
        <v>0</v>
      </c>
      <c r="G20" s="9"/>
      <c r="H20" s="157"/>
      <c r="I20" s="157">
        <v>2911</v>
      </c>
      <c r="J20" s="173" t="e">
        <f t="shared" ref="J20" si="7">SUM(I20/F20*100)</f>
        <v>#DIV/0!</v>
      </c>
      <c r="K20" s="116" t="e">
        <f t="shared" ref="K20" si="8">SUM(I20/H20*100)</f>
        <v>#DIV/0!</v>
      </c>
    </row>
    <row r="21" spans="1:11" x14ac:dyDescent="0.25">
      <c r="A21" s="167"/>
      <c r="B21" s="167"/>
      <c r="C21" s="168">
        <v>641</v>
      </c>
      <c r="D21" s="404"/>
      <c r="E21" s="106" t="s">
        <v>67</v>
      </c>
      <c r="F21" s="169">
        <f>SUM(F22)</f>
        <v>0.06</v>
      </c>
      <c r="G21" s="197"/>
      <c r="H21" s="169">
        <f t="shared" ref="H21:I21" si="9">SUM(H22)</f>
        <v>2</v>
      </c>
      <c r="I21" s="169">
        <f t="shared" si="9"/>
        <v>0.02</v>
      </c>
      <c r="J21" s="172">
        <f t="shared" si="2"/>
        <v>33.333333333333336</v>
      </c>
      <c r="K21" s="172">
        <f t="shared" si="3"/>
        <v>1</v>
      </c>
    </row>
    <row r="22" spans="1:11" ht="26.25" x14ac:dyDescent="0.25">
      <c r="A22" s="95"/>
      <c r="B22" s="38"/>
      <c r="C22" s="39"/>
      <c r="D22" s="108">
        <v>6413</v>
      </c>
      <c r="E22" s="105" t="s">
        <v>68</v>
      </c>
      <c r="F22" s="157">
        <v>0.06</v>
      </c>
      <c r="G22" s="195"/>
      <c r="H22" s="157">
        <v>2</v>
      </c>
      <c r="I22" s="157">
        <v>0.02</v>
      </c>
      <c r="J22" s="173">
        <f t="shared" si="2"/>
        <v>33.333333333333336</v>
      </c>
      <c r="K22" s="116">
        <f t="shared" si="3"/>
        <v>1</v>
      </c>
    </row>
    <row r="23" spans="1:11" ht="39" x14ac:dyDescent="0.25">
      <c r="A23" s="133"/>
      <c r="B23" s="133">
        <v>65</v>
      </c>
      <c r="C23" s="166"/>
      <c r="D23" s="405"/>
      <c r="E23" s="134" t="s">
        <v>42</v>
      </c>
      <c r="F23" s="159">
        <f>SUM(F24)</f>
        <v>8276.2900000000009</v>
      </c>
      <c r="G23" s="196"/>
      <c r="H23" s="159">
        <f t="shared" ref="H23:I24" si="10">SUM(H24)</f>
        <v>5632</v>
      </c>
      <c r="I23" s="159">
        <f t="shared" si="10"/>
        <v>7406.98</v>
      </c>
      <c r="J23" s="175">
        <f t="shared" si="2"/>
        <v>89.496380624651849</v>
      </c>
      <c r="K23" s="175">
        <f t="shared" si="3"/>
        <v>131.51598011363637</v>
      </c>
    </row>
    <row r="24" spans="1:11" x14ac:dyDescent="0.25">
      <c r="A24" s="88"/>
      <c r="B24" s="89"/>
      <c r="C24" s="90">
        <v>652</v>
      </c>
      <c r="D24" s="130"/>
      <c r="E24" s="104" t="s">
        <v>69</v>
      </c>
      <c r="F24" s="169">
        <f>SUM(F25)</f>
        <v>8276.2900000000009</v>
      </c>
      <c r="G24" s="169">
        <f t="shared" ref="G24" si="11">SUM(G25)</f>
        <v>0</v>
      </c>
      <c r="H24" s="169">
        <f t="shared" si="10"/>
        <v>5632</v>
      </c>
      <c r="I24" s="169">
        <f t="shared" si="10"/>
        <v>7406.98</v>
      </c>
      <c r="J24" s="172">
        <f t="shared" si="2"/>
        <v>89.496380624651849</v>
      </c>
      <c r="K24" s="172">
        <f t="shared" si="3"/>
        <v>131.51598011363637</v>
      </c>
    </row>
    <row r="25" spans="1:11" x14ac:dyDescent="0.25">
      <c r="A25" s="95"/>
      <c r="B25" s="38"/>
      <c r="C25" s="39"/>
      <c r="D25" s="108">
        <v>6526</v>
      </c>
      <c r="E25" s="105" t="s">
        <v>70</v>
      </c>
      <c r="F25" s="157">
        <v>8276.2900000000009</v>
      </c>
      <c r="G25" s="195"/>
      <c r="H25" s="157">
        <v>5632</v>
      </c>
      <c r="I25" s="157">
        <v>7406.98</v>
      </c>
      <c r="J25" s="173">
        <f t="shared" si="2"/>
        <v>89.496380624651849</v>
      </c>
      <c r="K25" s="173">
        <f t="shared" si="3"/>
        <v>131.51598011363637</v>
      </c>
    </row>
    <row r="26" spans="1:11" ht="39" x14ac:dyDescent="0.25">
      <c r="A26" s="133"/>
      <c r="B26" s="133">
        <v>66</v>
      </c>
      <c r="C26" s="84"/>
      <c r="D26" s="405"/>
      <c r="E26" s="134" t="s">
        <v>144</v>
      </c>
      <c r="F26" s="159">
        <f>SUM(F29)</f>
        <v>1800</v>
      </c>
      <c r="G26" s="196"/>
      <c r="H26" s="159">
        <f t="shared" ref="H26:I26" si="12">SUM(H27+H29)</f>
        <v>0</v>
      </c>
      <c r="I26" s="159">
        <f t="shared" si="12"/>
        <v>3112.74</v>
      </c>
      <c r="J26" s="175">
        <f t="shared" si="2"/>
        <v>172.92999999999998</v>
      </c>
      <c r="K26" s="175" t="e">
        <f t="shared" si="3"/>
        <v>#DIV/0!</v>
      </c>
    </row>
    <row r="27" spans="1:11" ht="26.25" x14ac:dyDescent="0.25">
      <c r="A27" s="43"/>
      <c r="B27" s="43"/>
      <c r="C27" s="53">
        <v>661</v>
      </c>
      <c r="D27" s="130">
        <v>661</v>
      </c>
      <c r="E27" s="104" t="s">
        <v>78</v>
      </c>
      <c r="F27" s="158"/>
      <c r="G27" s="194"/>
      <c r="H27" s="158"/>
      <c r="I27" s="158"/>
      <c r="J27" s="114" t="e">
        <f t="shared" si="2"/>
        <v>#DIV/0!</v>
      </c>
      <c r="K27" s="114" t="e">
        <f t="shared" si="3"/>
        <v>#DIV/0!</v>
      </c>
    </row>
    <row r="28" spans="1:11" x14ac:dyDescent="0.25">
      <c r="A28" s="14"/>
      <c r="B28" s="14"/>
      <c r="C28" s="23"/>
      <c r="D28" s="108">
        <v>6615</v>
      </c>
      <c r="E28" s="105" t="s">
        <v>79</v>
      </c>
      <c r="F28" s="157"/>
      <c r="G28" s="195"/>
      <c r="H28" s="180"/>
      <c r="I28" s="180"/>
      <c r="J28" s="116" t="e">
        <f t="shared" si="2"/>
        <v>#DIV/0!</v>
      </c>
      <c r="K28" s="116" t="e">
        <f t="shared" si="3"/>
        <v>#DIV/0!</v>
      </c>
    </row>
    <row r="29" spans="1:11" ht="39" x14ac:dyDescent="0.25">
      <c r="A29" s="114"/>
      <c r="B29" s="114"/>
      <c r="C29" s="114">
        <v>663</v>
      </c>
      <c r="D29" s="130"/>
      <c r="E29" s="144" t="s">
        <v>86</v>
      </c>
      <c r="F29" s="188">
        <f>SUM(F30+F31)</f>
        <v>1800</v>
      </c>
      <c r="G29" s="188">
        <f t="shared" ref="G29:I29" si="13">SUM(G30+G31)</f>
        <v>0</v>
      </c>
      <c r="H29" s="188">
        <f t="shared" si="13"/>
        <v>0</v>
      </c>
      <c r="I29" s="188">
        <f t="shared" si="13"/>
        <v>3112.74</v>
      </c>
      <c r="J29" s="172">
        <f t="shared" si="2"/>
        <v>172.92999999999998</v>
      </c>
      <c r="K29" s="172" t="e">
        <f t="shared" si="3"/>
        <v>#DIV/0!</v>
      </c>
    </row>
    <row r="30" spans="1:11" x14ac:dyDescent="0.25">
      <c r="A30" s="97"/>
      <c r="B30" s="97"/>
      <c r="C30" s="97"/>
      <c r="D30" s="97">
        <v>6631</v>
      </c>
      <c r="E30" s="145" t="s">
        <v>87</v>
      </c>
      <c r="F30" s="160">
        <v>1800</v>
      </c>
      <c r="G30" s="174"/>
      <c r="H30" s="160"/>
      <c r="I30" s="160">
        <v>3112.74</v>
      </c>
      <c r="J30" s="173">
        <f t="shared" si="2"/>
        <v>172.92999999999998</v>
      </c>
      <c r="K30" s="173" t="e">
        <f t="shared" si="3"/>
        <v>#DIV/0!</v>
      </c>
    </row>
    <row r="31" spans="1:11" x14ac:dyDescent="0.25">
      <c r="A31" s="97"/>
      <c r="B31" s="97"/>
      <c r="C31" s="97"/>
      <c r="D31" s="108">
        <v>6632</v>
      </c>
      <c r="E31" s="145" t="s">
        <v>145</v>
      </c>
      <c r="F31" s="160"/>
      <c r="G31" s="99"/>
      <c r="H31" s="160"/>
      <c r="I31" s="160"/>
      <c r="J31" s="173" t="e">
        <f t="shared" si="2"/>
        <v>#DIV/0!</v>
      </c>
      <c r="K31" s="116" t="e">
        <f t="shared" si="3"/>
        <v>#DIV/0!</v>
      </c>
    </row>
    <row r="32" spans="1:11" ht="41.45" customHeight="1" x14ac:dyDescent="0.25">
      <c r="A32" s="406"/>
      <c r="B32" s="131">
        <v>67</v>
      </c>
      <c r="C32" s="131"/>
      <c r="D32" s="131"/>
      <c r="E32" s="146" t="s">
        <v>88</v>
      </c>
      <c r="F32" s="161">
        <f>SUM(F33)</f>
        <v>117472.45</v>
      </c>
      <c r="G32" s="161">
        <f t="shared" ref="G32:I32" si="14">SUM(G33)</f>
        <v>0</v>
      </c>
      <c r="H32" s="161">
        <f t="shared" si="14"/>
        <v>124738</v>
      </c>
      <c r="I32" s="161">
        <f t="shared" si="14"/>
        <v>117867.2</v>
      </c>
      <c r="J32" s="175">
        <f t="shared" si="2"/>
        <v>100.33603623658142</v>
      </c>
      <c r="K32" s="175">
        <f t="shared" si="3"/>
        <v>94.491814843912834</v>
      </c>
    </row>
    <row r="33" spans="1:11" ht="38.25" x14ac:dyDescent="0.25">
      <c r="A33" s="407"/>
      <c r="B33" s="132"/>
      <c r="C33" s="135">
        <v>671</v>
      </c>
      <c r="D33" s="135"/>
      <c r="E33" s="143" t="s">
        <v>89</v>
      </c>
      <c r="F33" s="199">
        <f>SUM(F34+F35)</f>
        <v>117472.45</v>
      </c>
      <c r="G33" s="199">
        <f t="shared" ref="G33:I33" si="15">SUM(G34+G35)</f>
        <v>0</v>
      </c>
      <c r="H33" s="199">
        <f t="shared" si="15"/>
        <v>124738</v>
      </c>
      <c r="I33" s="199">
        <f t="shared" si="15"/>
        <v>117867.2</v>
      </c>
      <c r="J33" s="172">
        <f t="shared" si="2"/>
        <v>100.33603623658142</v>
      </c>
      <c r="K33" s="172">
        <f t="shared" si="3"/>
        <v>94.491814843912834</v>
      </c>
    </row>
    <row r="34" spans="1:11" ht="25.5" x14ac:dyDescent="0.25">
      <c r="A34" s="3"/>
      <c r="B34" s="3"/>
      <c r="C34" s="3"/>
      <c r="D34" s="73">
        <v>6711</v>
      </c>
      <c r="E34" s="107" t="s">
        <v>90</v>
      </c>
      <c r="F34" s="170">
        <v>117472.45</v>
      </c>
      <c r="G34" s="198"/>
      <c r="H34" s="170">
        <v>120038</v>
      </c>
      <c r="I34" s="170">
        <v>113167.2</v>
      </c>
      <c r="J34" s="173">
        <f t="shared" si="2"/>
        <v>96.335098144288295</v>
      </c>
      <c r="K34" s="173">
        <f t="shared" si="3"/>
        <v>94.276145887135741</v>
      </c>
    </row>
    <row r="35" spans="1:11" ht="25.5" x14ac:dyDescent="0.25">
      <c r="A35" s="3"/>
      <c r="B35" s="3"/>
      <c r="C35" s="3"/>
      <c r="D35" s="73">
        <v>6712</v>
      </c>
      <c r="E35" s="107" t="s">
        <v>146</v>
      </c>
      <c r="F35" s="170"/>
      <c r="G35" s="80"/>
      <c r="H35" s="170">
        <v>4700</v>
      </c>
      <c r="I35" s="170">
        <v>4700</v>
      </c>
      <c r="J35" s="173" t="e">
        <f t="shared" si="2"/>
        <v>#DIV/0!</v>
      </c>
      <c r="K35" s="173">
        <f t="shared" si="3"/>
        <v>100</v>
      </c>
    </row>
    <row r="36" spans="1:11" ht="25.5" x14ac:dyDescent="0.25">
      <c r="A36" s="45">
        <v>7</v>
      </c>
      <c r="B36" s="45"/>
      <c r="C36" s="45"/>
      <c r="D36" s="45"/>
      <c r="E36" s="50" t="s">
        <v>5</v>
      </c>
      <c r="F36" s="162">
        <f>SUM(F38)</f>
        <v>0</v>
      </c>
      <c r="G36" s="162">
        <f t="shared" ref="G36:I36" si="16">SUM(G38)</f>
        <v>0</v>
      </c>
      <c r="H36" s="162">
        <f t="shared" si="16"/>
        <v>0</v>
      </c>
      <c r="I36" s="162">
        <f t="shared" si="16"/>
        <v>0</v>
      </c>
      <c r="J36" s="177" t="e">
        <f t="shared" si="2"/>
        <v>#DIV/0!</v>
      </c>
      <c r="K36" s="110" t="e">
        <f t="shared" si="3"/>
        <v>#DIV/0!</v>
      </c>
    </row>
    <row r="37" spans="1:11" ht="25.5" x14ac:dyDescent="0.25">
      <c r="A37" s="18"/>
      <c r="B37" s="408">
        <v>72</v>
      </c>
      <c r="C37" s="234"/>
      <c r="D37" s="408"/>
      <c r="E37" s="137" t="s">
        <v>18</v>
      </c>
      <c r="F37" s="163">
        <f>SUM(F38)</f>
        <v>0</v>
      </c>
      <c r="G37" s="163">
        <f t="shared" ref="G37:H37" si="17">SUM(G38)</f>
        <v>0</v>
      </c>
      <c r="H37" s="163">
        <f t="shared" si="17"/>
        <v>0</v>
      </c>
      <c r="I37" s="163">
        <f t="shared" ref="I37" si="18">SUM(I38)</f>
        <v>0</v>
      </c>
      <c r="J37" s="113" t="e">
        <f t="shared" si="2"/>
        <v>#DIV/0!</v>
      </c>
      <c r="K37" s="113" t="e">
        <f t="shared" si="3"/>
        <v>#DIV/0!</v>
      </c>
    </row>
    <row r="38" spans="1:11" ht="15.75" customHeight="1" x14ac:dyDescent="0.25">
      <c r="A38" s="42"/>
      <c r="B38" s="42"/>
      <c r="C38" s="86">
        <v>721</v>
      </c>
      <c r="D38" s="404"/>
      <c r="E38" s="106" t="s">
        <v>91</v>
      </c>
      <c r="F38" s="169">
        <f>SUM(F39)</f>
        <v>0</v>
      </c>
      <c r="G38" s="169"/>
      <c r="H38" s="169">
        <v>0</v>
      </c>
      <c r="I38" s="169"/>
      <c r="J38" s="114" t="e">
        <f t="shared" si="2"/>
        <v>#DIV/0!</v>
      </c>
      <c r="K38" s="114" t="e">
        <f t="shared" si="3"/>
        <v>#DIV/0!</v>
      </c>
    </row>
    <row r="39" spans="1:11" ht="15.75" customHeight="1" x14ac:dyDescent="0.25">
      <c r="A39" s="11"/>
      <c r="B39" s="14"/>
      <c r="C39" s="14"/>
      <c r="D39" s="108">
        <v>7211</v>
      </c>
      <c r="E39" s="105" t="s">
        <v>92</v>
      </c>
      <c r="F39" s="157"/>
      <c r="G39" s="157"/>
      <c r="H39" s="157">
        <v>0</v>
      </c>
      <c r="I39" s="157"/>
      <c r="J39" s="116" t="e">
        <f t="shared" si="2"/>
        <v>#DIV/0!</v>
      </c>
      <c r="K39" s="116" t="e">
        <f t="shared" si="3"/>
        <v>#DIV/0!</v>
      </c>
    </row>
    <row r="40" spans="1:11" x14ac:dyDescent="0.25">
      <c r="A40" s="393">
        <v>9</v>
      </c>
      <c r="B40" s="393"/>
      <c r="C40" s="393"/>
      <c r="D40" s="409" t="s">
        <v>93</v>
      </c>
      <c r="E40" s="394" t="s">
        <v>264</v>
      </c>
      <c r="F40" s="395"/>
      <c r="G40" s="395"/>
      <c r="H40" s="395">
        <f>SUM(H41)</f>
        <v>1800</v>
      </c>
      <c r="I40" s="395"/>
      <c r="J40" s="396" t="e">
        <f t="shared" si="2"/>
        <v>#DIV/0!</v>
      </c>
      <c r="K40" s="396">
        <f t="shared" si="3"/>
        <v>0</v>
      </c>
    </row>
    <row r="41" spans="1:11" x14ac:dyDescent="0.25">
      <c r="A41" s="95"/>
      <c r="B41" s="95">
        <v>92</v>
      </c>
      <c r="C41" s="95"/>
      <c r="D41" s="108"/>
      <c r="E41" s="392" t="s">
        <v>265</v>
      </c>
      <c r="F41" s="183"/>
      <c r="G41" s="183"/>
      <c r="H41" s="183">
        <f>SUM(H42)</f>
        <v>1800</v>
      </c>
      <c r="I41" s="183"/>
      <c r="J41" s="116" t="e">
        <f t="shared" si="2"/>
        <v>#DIV/0!</v>
      </c>
      <c r="K41" s="116">
        <f t="shared" si="3"/>
        <v>0</v>
      </c>
    </row>
    <row r="42" spans="1:11" x14ac:dyDescent="0.25">
      <c r="A42" s="95"/>
      <c r="B42" s="95"/>
      <c r="C42" s="95">
        <v>922</v>
      </c>
      <c r="D42" s="108"/>
      <c r="E42" s="105" t="s">
        <v>266</v>
      </c>
      <c r="F42" s="157"/>
      <c r="G42" s="157"/>
      <c r="H42" s="157">
        <f>SUM(H43)</f>
        <v>1800</v>
      </c>
      <c r="I42" s="157"/>
      <c r="J42" s="116"/>
      <c r="K42" s="116"/>
    </row>
    <row r="43" spans="1:11" x14ac:dyDescent="0.25">
      <c r="A43" s="95"/>
      <c r="B43" s="95"/>
      <c r="C43" s="95"/>
      <c r="D43" s="108">
        <v>9221</v>
      </c>
      <c r="E43" s="105"/>
      <c r="F43" s="157"/>
      <c r="G43" s="157"/>
      <c r="H43" s="157">
        <v>1800</v>
      </c>
      <c r="I43" s="157"/>
      <c r="J43" s="116"/>
      <c r="K43" s="116"/>
    </row>
    <row r="44" spans="1:11" x14ac:dyDescent="0.25">
      <c r="A44" s="95"/>
      <c r="B44" s="95"/>
      <c r="C44" s="95"/>
      <c r="D44" s="108"/>
      <c r="E44" s="105"/>
      <c r="F44" s="9"/>
      <c r="G44" s="9"/>
      <c r="H44" s="9"/>
      <c r="I44" s="157"/>
      <c r="J44" s="116"/>
      <c r="K44" s="116"/>
    </row>
    <row r="45" spans="1:11" x14ac:dyDescent="0.25">
      <c r="A45" s="95"/>
      <c r="B45" s="38"/>
      <c r="C45" s="39"/>
      <c r="D45" s="108"/>
      <c r="E45" s="105"/>
      <c r="F45" s="9"/>
      <c r="G45" s="9"/>
      <c r="H45" s="9"/>
      <c r="I45" s="157"/>
      <c r="J45" s="116" t="e">
        <f t="shared" si="2"/>
        <v>#DIV/0!</v>
      </c>
      <c r="K45" s="116" t="e">
        <f t="shared" si="3"/>
        <v>#DIV/0!</v>
      </c>
    </row>
    <row r="46" spans="1:11" ht="38.25" x14ac:dyDescent="0.25">
      <c r="A46" s="96"/>
      <c r="B46" s="124"/>
      <c r="C46" s="125"/>
      <c r="D46" s="126"/>
      <c r="E46" s="115" t="s">
        <v>80</v>
      </c>
      <c r="F46" s="3" t="s">
        <v>248</v>
      </c>
      <c r="G46" s="3" t="s">
        <v>256</v>
      </c>
      <c r="H46" s="3" t="s">
        <v>257</v>
      </c>
      <c r="I46" s="3" t="s">
        <v>258</v>
      </c>
      <c r="J46" s="102" t="s">
        <v>142</v>
      </c>
      <c r="K46" s="102" t="s">
        <v>143</v>
      </c>
    </row>
    <row r="47" spans="1:11" x14ac:dyDescent="0.25">
      <c r="A47" s="140"/>
      <c r="B47" s="140"/>
      <c r="C47" s="141"/>
      <c r="D47" s="142"/>
      <c r="E47" s="100">
        <v>1</v>
      </c>
      <c r="F47" s="101">
        <v>2</v>
      </c>
      <c r="G47" s="101" t="s">
        <v>163</v>
      </c>
      <c r="H47" s="101">
        <v>4</v>
      </c>
      <c r="I47" s="142">
        <v>5</v>
      </c>
      <c r="J47" s="109">
        <v>6</v>
      </c>
      <c r="K47" s="109">
        <v>7</v>
      </c>
    </row>
    <row r="48" spans="1:11" x14ac:dyDescent="0.25">
      <c r="A48" s="121"/>
      <c r="B48" s="122"/>
      <c r="C48" s="123"/>
      <c r="D48" s="127"/>
      <c r="E48" s="138" t="s">
        <v>9</v>
      </c>
      <c r="F48" s="164">
        <f>SUM(F49+F105)</f>
        <v>997219.71</v>
      </c>
      <c r="G48" s="164">
        <f t="shared" ref="G48:I48" si="19">SUM(G49+G105)</f>
        <v>0</v>
      </c>
      <c r="H48" s="164">
        <f t="shared" si="19"/>
        <v>1075420</v>
      </c>
      <c r="I48" s="164">
        <f t="shared" si="19"/>
        <v>1082474.9000000001</v>
      </c>
      <c r="J48" s="178">
        <f>SUM(I48/F48*100)</f>
        <v>108.54928850132737</v>
      </c>
      <c r="K48" s="178">
        <f>SUM(I48/H48*100)</f>
        <v>100.6560134645069</v>
      </c>
    </row>
    <row r="49" spans="1:11" x14ac:dyDescent="0.25">
      <c r="A49" s="51">
        <v>3</v>
      </c>
      <c r="B49" s="119"/>
      <c r="C49" s="120"/>
      <c r="D49" s="128"/>
      <c r="E49" s="139" t="s">
        <v>6</v>
      </c>
      <c r="F49" s="156">
        <f>SUM(F50+F60+F93+F99+F102)</f>
        <v>986653.47</v>
      </c>
      <c r="G49" s="156">
        <f t="shared" ref="G49:I49" si="20">SUM(G50+G60+G93+G99+G102)</f>
        <v>0</v>
      </c>
      <c r="H49" s="156">
        <f t="shared" si="20"/>
        <v>1063352</v>
      </c>
      <c r="I49" s="156">
        <f t="shared" si="20"/>
        <v>1066131.4200000002</v>
      </c>
      <c r="J49" s="178">
        <f t="shared" ref="J49:J115" si="21">SUM(I49/F49*100)</f>
        <v>108.05530537484454</v>
      </c>
      <c r="K49" s="178">
        <f t="shared" ref="K49:K114" si="22">SUM(I49/H49*100)</f>
        <v>100.26138287227562</v>
      </c>
    </row>
    <row r="50" spans="1:11" x14ac:dyDescent="0.25">
      <c r="A50" s="113"/>
      <c r="B50" s="113">
        <v>31</v>
      </c>
      <c r="C50" s="113"/>
      <c r="D50" s="113"/>
      <c r="E50" s="147" t="s">
        <v>7</v>
      </c>
      <c r="F50" s="189">
        <f>SUM(F51+F55+F57)</f>
        <v>805998.7</v>
      </c>
      <c r="G50" s="189">
        <f t="shared" ref="G50:I50" si="23">SUM(G51+G55+G57)</f>
        <v>0</v>
      </c>
      <c r="H50" s="189">
        <f t="shared" si="23"/>
        <v>860176</v>
      </c>
      <c r="I50" s="189">
        <f t="shared" si="23"/>
        <v>901467.94</v>
      </c>
      <c r="J50" s="175">
        <f t="shared" si="21"/>
        <v>111.84483796313816</v>
      </c>
      <c r="K50" s="175">
        <f t="shared" si="22"/>
        <v>104.80040596343075</v>
      </c>
    </row>
    <row r="51" spans="1:11" x14ac:dyDescent="0.25">
      <c r="A51" s="114"/>
      <c r="B51" s="114"/>
      <c r="C51" s="114">
        <v>311</v>
      </c>
      <c r="D51" s="114"/>
      <c r="E51" s="148" t="s">
        <v>94</v>
      </c>
      <c r="F51" s="188">
        <f>SUM(F52:F54)</f>
        <v>670185.57999999996</v>
      </c>
      <c r="G51" s="188">
        <f t="shared" ref="G51:I51" si="24">SUM(G52:G54)</f>
        <v>0</v>
      </c>
      <c r="H51" s="188">
        <f t="shared" si="24"/>
        <v>672777</v>
      </c>
      <c r="I51" s="188">
        <f t="shared" si="24"/>
        <v>742650.15</v>
      </c>
      <c r="J51" s="172">
        <f t="shared" si="21"/>
        <v>110.81261253039794</v>
      </c>
      <c r="K51" s="172">
        <f t="shared" si="22"/>
        <v>110.38578161857495</v>
      </c>
    </row>
    <row r="52" spans="1:11" x14ac:dyDescent="0.25">
      <c r="A52" s="97"/>
      <c r="B52" s="97"/>
      <c r="C52" s="97"/>
      <c r="D52" s="97">
        <v>3111</v>
      </c>
      <c r="E52" s="149" t="s">
        <v>95</v>
      </c>
      <c r="F52" s="160">
        <v>606262.34</v>
      </c>
      <c r="G52" s="99"/>
      <c r="H52" s="160">
        <v>672777</v>
      </c>
      <c r="I52" s="160">
        <v>683270.29</v>
      </c>
      <c r="J52" s="173">
        <f t="shared" si="21"/>
        <v>112.70208372171031</v>
      </c>
      <c r="K52" s="173">
        <f t="shared" si="22"/>
        <v>101.55969808718194</v>
      </c>
    </row>
    <row r="53" spans="1:11" x14ac:dyDescent="0.25">
      <c r="A53" s="97"/>
      <c r="B53" s="97"/>
      <c r="C53" s="97"/>
      <c r="D53" s="97">
        <v>3113</v>
      </c>
      <c r="E53" s="149" t="s">
        <v>96</v>
      </c>
      <c r="F53" s="160">
        <v>2061.7600000000002</v>
      </c>
      <c r="G53" s="99"/>
      <c r="H53" s="97"/>
      <c r="I53" s="160">
        <v>1463.36</v>
      </c>
      <c r="J53" s="173">
        <f t="shared" si="21"/>
        <v>70.976253298153026</v>
      </c>
      <c r="K53" s="173">
        <f>SUM(I53/H56*100)</f>
        <v>2.8805732170626563</v>
      </c>
    </row>
    <row r="54" spans="1:11" x14ac:dyDescent="0.25">
      <c r="A54" s="97"/>
      <c r="B54" s="97"/>
      <c r="C54" s="97"/>
      <c r="D54" s="97">
        <v>3114</v>
      </c>
      <c r="E54" s="149" t="s">
        <v>150</v>
      </c>
      <c r="F54" s="160">
        <v>61861.48</v>
      </c>
      <c r="G54" s="99"/>
      <c r="H54" s="160"/>
      <c r="I54" s="160">
        <v>57916.5</v>
      </c>
      <c r="J54" s="173">
        <f t="shared" si="21"/>
        <v>93.622881314834359</v>
      </c>
      <c r="K54" s="116" t="e">
        <f t="shared" si="22"/>
        <v>#DIV/0!</v>
      </c>
    </row>
    <row r="55" spans="1:11" x14ac:dyDescent="0.25">
      <c r="A55" s="114"/>
      <c r="B55" s="114"/>
      <c r="C55" s="114">
        <v>312</v>
      </c>
      <c r="D55" s="114"/>
      <c r="E55" s="148" t="s">
        <v>97</v>
      </c>
      <c r="F55" s="188">
        <f>SUM(F56)</f>
        <v>26788.21</v>
      </c>
      <c r="G55" s="188">
        <f t="shared" ref="G55:I55" si="25">SUM(G56)</f>
        <v>0</v>
      </c>
      <c r="H55" s="188">
        <f t="shared" si="25"/>
        <v>50801</v>
      </c>
      <c r="I55" s="188">
        <f t="shared" si="25"/>
        <v>36652.32</v>
      </c>
      <c r="J55" s="172">
        <f t="shared" si="21"/>
        <v>136.82257978416627</v>
      </c>
      <c r="K55" s="172">
        <f t="shared" si="22"/>
        <v>72.148815968189609</v>
      </c>
    </row>
    <row r="56" spans="1:11" x14ac:dyDescent="0.25">
      <c r="A56" s="97"/>
      <c r="B56" s="97"/>
      <c r="C56" s="97"/>
      <c r="D56" s="97">
        <v>3121</v>
      </c>
      <c r="E56" s="149" t="s">
        <v>97</v>
      </c>
      <c r="F56" s="160">
        <v>26788.21</v>
      </c>
      <c r="G56" s="99"/>
      <c r="H56" s="160">
        <v>50801</v>
      </c>
      <c r="I56" s="160">
        <v>36652.32</v>
      </c>
      <c r="J56" s="173">
        <f t="shared" si="21"/>
        <v>136.82257978416627</v>
      </c>
      <c r="K56" s="116" t="e">
        <f>SUM(I56/#REF!*100)</f>
        <v>#REF!</v>
      </c>
    </row>
    <row r="57" spans="1:11" x14ac:dyDescent="0.25">
      <c r="A57" s="114"/>
      <c r="B57" s="114"/>
      <c r="C57" s="114">
        <v>313</v>
      </c>
      <c r="D57" s="114"/>
      <c r="E57" s="148" t="s">
        <v>98</v>
      </c>
      <c r="F57" s="188">
        <f>SUM(F58)</f>
        <v>109024.91</v>
      </c>
      <c r="G57" s="188">
        <f t="shared" ref="G57:I57" si="26">SUM(G58)</f>
        <v>0</v>
      </c>
      <c r="H57" s="188">
        <f t="shared" si="26"/>
        <v>136598</v>
      </c>
      <c r="I57" s="188">
        <f t="shared" si="26"/>
        <v>122165.47</v>
      </c>
      <c r="J57" s="172">
        <f t="shared" si="21"/>
        <v>112.05280518002721</v>
      </c>
      <c r="K57" s="172">
        <f t="shared" si="22"/>
        <v>89.434303576919135</v>
      </c>
    </row>
    <row r="58" spans="1:11" x14ac:dyDescent="0.25">
      <c r="A58" s="97"/>
      <c r="B58" s="97"/>
      <c r="C58" s="97"/>
      <c r="D58" s="97">
        <v>3132</v>
      </c>
      <c r="E58" s="149" t="s">
        <v>99</v>
      </c>
      <c r="F58" s="160">
        <v>109024.91</v>
      </c>
      <c r="G58" s="99"/>
      <c r="H58" s="160">
        <v>136598</v>
      </c>
      <c r="I58" s="160">
        <v>122165.47</v>
      </c>
      <c r="J58" s="173">
        <f t="shared" si="21"/>
        <v>112.05280518002721</v>
      </c>
      <c r="K58" s="116">
        <f t="shared" si="22"/>
        <v>89.434303576919135</v>
      </c>
    </row>
    <row r="59" spans="1:11" x14ac:dyDescent="0.25">
      <c r="A59" s="97"/>
      <c r="B59" s="97"/>
      <c r="C59" s="97"/>
      <c r="D59" s="97">
        <v>3133</v>
      </c>
      <c r="E59" s="149" t="s">
        <v>100</v>
      </c>
      <c r="F59" s="160">
        <v>0</v>
      </c>
      <c r="G59" s="97"/>
      <c r="H59" s="160"/>
      <c r="I59" s="160"/>
      <c r="J59" s="173" t="e">
        <f t="shared" si="21"/>
        <v>#DIV/0!</v>
      </c>
      <c r="K59" s="116" t="e">
        <f t="shared" si="22"/>
        <v>#DIV/0!</v>
      </c>
    </row>
    <row r="60" spans="1:11" x14ac:dyDescent="0.25">
      <c r="A60" s="113"/>
      <c r="B60" s="113">
        <v>32</v>
      </c>
      <c r="C60" s="113"/>
      <c r="D60" s="113"/>
      <c r="E60" s="147" t="s">
        <v>13</v>
      </c>
      <c r="F60" s="189">
        <f>SUM(F61+F66+F73+F83+F85)</f>
        <v>172615.30999999997</v>
      </c>
      <c r="G60" s="189">
        <f t="shared" ref="G60:I60" si="27">SUM(G61+G66+G73+G83+G85)</f>
        <v>0</v>
      </c>
      <c r="H60" s="189">
        <f t="shared" si="27"/>
        <v>192164</v>
      </c>
      <c r="I60" s="189">
        <f t="shared" si="27"/>
        <v>153573.43</v>
      </c>
      <c r="J60" s="175">
        <f t="shared" si="21"/>
        <v>88.968603074663548</v>
      </c>
      <c r="K60" s="175">
        <f t="shared" si="22"/>
        <v>79.917898253575075</v>
      </c>
    </row>
    <row r="61" spans="1:11" x14ac:dyDescent="0.25">
      <c r="A61" s="114"/>
      <c r="B61" s="114"/>
      <c r="C61" s="114">
        <v>321</v>
      </c>
      <c r="D61" s="114"/>
      <c r="E61" s="148" t="s">
        <v>101</v>
      </c>
      <c r="F61" s="188">
        <f>SUM(F62:F65)</f>
        <v>49269.1</v>
      </c>
      <c r="G61" s="188">
        <f t="shared" ref="G61:I61" si="28">SUM(G62:G65)</f>
        <v>0</v>
      </c>
      <c r="H61" s="188">
        <f t="shared" si="28"/>
        <v>73298</v>
      </c>
      <c r="I61" s="188">
        <f t="shared" si="28"/>
        <v>37392.18</v>
      </c>
      <c r="J61" s="172">
        <f t="shared" si="21"/>
        <v>75.893775205960736</v>
      </c>
      <c r="K61" s="172">
        <f t="shared" si="22"/>
        <v>51.013915795792521</v>
      </c>
    </row>
    <row r="62" spans="1:11" x14ac:dyDescent="0.25">
      <c r="A62" s="97"/>
      <c r="B62" s="97"/>
      <c r="C62" s="97"/>
      <c r="D62" s="97">
        <v>3211</v>
      </c>
      <c r="E62" s="149" t="s">
        <v>102</v>
      </c>
      <c r="F62" s="160">
        <v>1470.32</v>
      </c>
      <c r="G62" s="99"/>
      <c r="H62" s="99">
        <v>2000</v>
      </c>
      <c r="I62" s="160">
        <v>1702.7</v>
      </c>
      <c r="J62" s="173">
        <f>SUM(I67/F62*100)</f>
        <v>298.37110288916699</v>
      </c>
      <c r="K62" s="173">
        <f>SUM(I67/H62*100)</f>
        <v>219.35050000000001</v>
      </c>
    </row>
    <row r="63" spans="1:11" ht="26.25" x14ac:dyDescent="0.25">
      <c r="A63" s="97"/>
      <c r="B63" s="97"/>
      <c r="C63" s="97"/>
      <c r="D63" s="97">
        <v>3212</v>
      </c>
      <c r="E63" s="149" t="s">
        <v>155</v>
      </c>
      <c r="F63" s="160">
        <v>35522.93</v>
      </c>
      <c r="G63" s="99"/>
      <c r="H63" s="99">
        <v>50000</v>
      </c>
      <c r="I63" s="160">
        <v>35689.480000000003</v>
      </c>
      <c r="J63" s="173">
        <f>SUM(I68/F63*100)</f>
        <v>50.46134989427955</v>
      </c>
      <c r="K63" s="173">
        <f>SUM(I68/H63*100)</f>
        <v>35.850699999999996</v>
      </c>
    </row>
    <row r="64" spans="1:11" x14ac:dyDescent="0.25">
      <c r="A64" s="97"/>
      <c r="B64" s="97"/>
      <c r="C64" s="97"/>
      <c r="D64" s="97">
        <v>3213</v>
      </c>
      <c r="E64" s="149" t="s">
        <v>103</v>
      </c>
      <c r="F64" s="160">
        <v>12275.85</v>
      </c>
      <c r="G64" s="99"/>
      <c r="H64" s="99">
        <v>21298</v>
      </c>
      <c r="I64" s="160"/>
      <c r="J64" s="173">
        <f t="shared" si="21"/>
        <v>0</v>
      </c>
      <c r="K64" s="116">
        <f t="shared" si="22"/>
        <v>0</v>
      </c>
    </row>
    <row r="65" spans="1:11" x14ac:dyDescent="0.25">
      <c r="A65" s="97"/>
      <c r="B65" s="97"/>
      <c r="C65" s="97"/>
      <c r="D65" s="97">
        <v>3214</v>
      </c>
      <c r="E65" s="149" t="s">
        <v>104</v>
      </c>
      <c r="F65" s="160">
        <v>0</v>
      </c>
      <c r="G65" s="97"/>
      <c r="H65" s="97"/>
      <c r="I65" s="160"/>
      <c r="J65" s="173" t="e">
        <f t="shared" si="21"/>
        <v>#DIV/0!</v>
      </c>
      <c r="K65" s="116" t="e">
        <f t="shared" si="22"/>
        <v>#DIV/0!</v>
      </c>
    </row>
    <row r="66" spans="1:11" x14ac:dyDescent="0.25">
      <c r="A66" s="114"/>
      <c r="B66" s="114"/>
      <c r="C66" s="114">
        <v>322</v>
      </c>
      <c r="D66" s="114"/>
      <c r="E66" s="148" t="s">
        <v>105</v>
      </c>
      <c r="F66" s="188">
        <f>SUM(F67:F72)</f>
        <v>36048.810000000005</v>
      </c>
      <c r="G66" s="188">
        <f t="shared" ref="G66:H66" si="29">SUM(G67:G72)</f>
        <v>0</v>
      </c>
      <c r="H66" s="188">
        <f t="shared" si="29"/>
        <v>38664</v>
      </c>
      <c r="I66" s="188">
        <f>SUM(I67:I72)</f>
        <v>35163.85</v>
      </c>
      <c r="J66" s="172">
        <f t="shared" si="21"/>
        <v>97.545106204615337</v>
      </c>
      <c r="K66" s="172">
        <f t="shared" si="22"/>
        <v>90.947263604386507</v>
      </c>
    </row>
    <row r="67" spans="1:11" x14ac:dyDescent="0.25">
      <c r="A67" s="97"/>
      <c r="B67" s="97"/>
      <c r="C67" s="97"/>
      <c r="D67" s="97">
        <v>3221</v>
      </c>
      <c r="E67" s="149" t="s">
        <v>106</v>
      </c>
      <c r="F67" s="160">
        <v>4538.12</v>
      </c>
      <c r="G67" s="99"/>
      <c r="H67" s="160">
        <v>5000</v>
      </c>
      <c r="I67" s="160">
        <v>4387.01</v>
      </c>
      <c r="J67" s="173" t="e">
        <f>SUM(#REF!/F67*100)</f>
        <v>#REF!</v>
      </c>
      <c r="K67" s="116" t="e">
        <f>SUM(#REF!/H67*100)</f>
        <v>#REF!</v>
      </c>
    </row>
    <row r="68" spans="1:11" x14ac:dyDescent="0.25">
      <c r="A68" s="97"/>
      <c r="B68" s="97"/>
      <c r="C68" s="97"/>
      <c r="D68" s="97">
        <v>3222</v>
      </c>
      <c r="E68" s="149" t="s">
        <v>107</v>
      </c>
      <c r="F68" s="160">
        <v>18750.099999999999</v>
      </c>
      <c r="G68" s="97"/>
      <c r="H68" s="160">
        <v>18164</v>
      </c>
      <c r="I68" s="160">
        <v>17925.349999999999</v>
      </c>
      <c r="J68" s="173" t="e">
        <f>SUM(#REF!/F68*100)</f>
        <v>#REF!</v>
      </c>
      <c r="K68" s="116" t="e">
        <f>SUM(#REF!/H68*100)</f>
        <v>#REF!</v>
      </c>
    </row>
    <row r="69" spans="1:11" x14ac:dyDescent="0.25">
      <c r="A69" s="97"/>
      <c r="B69" s="97"/>
      <c r="C69" s="97"/>
      <c r="D69" s="97">
        <v>3223</v>
      </c>
      <c r="E69" s="149" t="s">
        <v>108</v>
      </c>
      <c r="F69" s="160">
        <v>10871.56</v>
      </c>
      <c r="G69" s="99"/>
      <c r="H69" s="160">
        <v>15000</v>
      </c>
      <c r="I69" s="160">
        <v>12417.74</v>
      </c>
      <c r="J69" s="173">
        <f t="shared" si="21"/>
        <v>114.22224593342629</v>
      </c>
      <c r="K69" s="116">
        <f t="shared" si="22"/>
        <v>82.784933333333328</v>
      </c>
    </row>
    <row r="70" spans="1:11" ht="26.25" x14ac:dyDescent="0.25">
      <c r="A70" s="97"/>
      <c r="B70" s="97"/>
      <c r="C70" s="97"/>
      <c r="D70" s="97">
        <v>3224</v>
      </c>
      <c r="E70" s="149" t="s">
        <v>109</v>
      </c>
      <c r="F70" s="160">
        <v>692.16</v>
      </c>
      <c r="G70" s="99"/>
      <c r="H70" s="160"/>
      <c r="I70" s="160"/>
      <c r="J70" s="173">
        <f t="shared" si="21"/>
        <v>0</v>
      </c>
      <c r="K70" s="116" t="e">
        <f t="shared" si="22"/>
        <v>#DIV/0!</v>
      </c>
    </row>
    <row r="71" spans="1:11" x14ac:dyDescent="0.25">
      <c r="A71" s="97"/>
      <c r="B71" s="97"/>
      <c r="C71" s="97"/>
      <c r="D71" s="97">
        <v>3225</v>
      </c>
      <c r="E71" s="149" t="s">
        <v>110</v>
      </c>
      <c r="F71" s="160">
        <v>1196.8699999999999</v>
      </c>
      <c r="G71" s="97"/>
      <c r="H71" s="160">
        <v>500</v>
      </c>
      <c r="I71" s="160"/>
      <c r="J71" s="173">
        <f t="shared" si="21"/>
        <v>0</v>
      </c>
      <c r="K71" s="116">
        <f t="shared" si="22"/>
        <v>0</v>
      </c>
    </row>
    <row r="72" spans="1:11" ht="26.25" x14ac:dyDescent="0.25">
      <c r="A72" s="97"/>
      <c r="B72" s="97"/>
      <c r="C72" s="97"/>
      <c r="D72" s="97">
        <v>3227</v>
      </c>
      <c r="E72" s="149" t="s">
        <v>111</v>
      </c>
      <c r="F72" s="160">
        <v>0</v>
      </c>
      <c r="G72" s="97"/>
      <c r="H72" s="160"/>
      <c r="I72" s="160">
        <v>433.75</v>
      </c>
      <c r="J72" s="173" t="e">
        <f t="shared" si="21"/>
        <v>#DIV/0!</v>
      </c>
      <c r="K72" s="116" t="e">
        <f t="shared" si="22"/>
        <v>#DIV/0!</v>
      </c>
    </row>
    <row r="73" spans="1:11" x14ac:dyDescent="0.25">
      <c r="A73" s="114"/>
      <c r="B73" s="114"/>
      <c r="C73" s="114">
        <v>323</v>
      </c>
      <c r="D73" s="114"/>
      <c r="E73" s="148" t="s">
        <v>112</v>
      </c>
      <c r="F73" s="188">
        <f>SUM(F74:F82)</f>
        <v>84594.749999999985</v>
      </c>
      <c r="G73" s="188">
        <f t="shared" ref="G73:I73" si="30">SUM(G74:G82)</f>
        <v>0</v>
      </c>
      <c r="H73" s="188">
        <f t="shared" si="30"/>
        <v>77300</v>
      </c>
      <c r="I73" s="188">
        <f t="shared" si="30"/>
        <v>78217.389999999985</v>
      </c>
      <c r="J73" s="172">
        <f t="shared" si="21"/>
        <v>92.46128158071275</v>
      </c>
      <c r="K73" s="172">
        <f t="shared" si="22"/>
        <v>101.18679172056919</v>
      </c>
    </row>
    <row r="74" spans="1:11" x14ac:dyDescent="0.25">
      <c r="A74" s="97"/>
      <c r="B74" s="97"/>
      <c r="C74" s="97"/>
      <c r="D74" s="97">
        <v>3231</v>
      </c>
      <c r="E74" s="149" t="s">
        <v>113</v>
      </c>
      <c r="F74" s="160">
        <v>36509.75</v>
      </c>
      <c r="G74" s="99"/>
      <c r="H74" s="160">
        <v>38000</v>
      </c>
      <c r="I74" s="160">
        <v>37683.120000000003</v>
      </c>
      <c r="J74" s="173">
        <f t="shared" si="21"/>
        <v>103.21385383356501</v>
      </c>
      <c r="K74" s="173">
        <f t="shared" si="22"/>
        <v>99.166105263157903</v>
      </c>
    </row>
    <row r="75" spans="1:11" ht="26.25" x14ac:dyDescent="0.25">
      <c r="A75" s="97"/>
      <c r="B75" s="97"/>
      <c r="C75" s="97"/>
      <c r="D75" s="97">
        <v>3232</v>
      </c>
      <c r="E75" s="149" t="s">
        <v>114</v>
      </c>
      <c r="F75" s="160">
        <v>39336.370000000003</v>
      </c>
      <c r="G75" s="99"/>
      <c r="H75" s="160">
        <v>31700</v>
      </c>
      <c r="I75" s="160">
        <v>33383.279999999999</v>
      </c>
      <c r="J75" s="173">
        <f t="shared" si="21"/>
        <v>84.866193804868104</v>
      </c>
      <c r="K75" s="173">
        <f t="shared" si="22"/>
        <v>105.31003154574132</v>
      </c>
    </row>
    <row r="76" spans="1:11" x14ac:dyDescent="0.25">
      <c r="A76" s="97"/>
      <c r="B76" s="97"/>
      <c r="C76" s="97"/>
      <c r="D76" s="97">
        <v>3233</v>
      </c>
      <c r="E76" s="149" t="s">
        <v>115</v>
      </c>
      <c r="F76" s="160"/>
      <c r="G76" s="97"/>
      <c r="H76" s="160"/>
      <c r="I76" s="160"/>
      <c r="J76" s="173" t="e">
        <f t="shared" si="21"/>
        <v>#DIV/0!</v>
      </c>
      <c r="K76" s="116" t="e">
        <f t="shared" si="22"/>
        <v>#DIV/0!</v>
      </c>
    </row>
    <row r="77" spans="1:11" x14ac:dyDescent="0.25">
      <c r="A77" s="97"/>
      <c r="B77" s="97"/>
      <c r="C77" s="97"/>
      <c r="D77" s="97">
        <v>3234</v>
      </c>
      <c r="E77" s="149" t="s">
        <v>116</v>
      </c>
      <c r="F77" s="160">
        <v>2222.39</v>
      </c>
      <c r="G77" s="99"/>
      <c r="H77" s="160">
        <v>3400</v>
      </c>
      <c r="I77" s="160">
        <v>3017.05</v>
      </c>
      <c r="J77" s="173">
        <f t="shared" si="21"/>
        <v>135.75700034647386</v>
      </c>
      <c r="K77" s="116">
        <f t="shared" si="22"/>
        <v>88.736764705882351</v>
      </c>
    </row>
    <row r="78" spans="1:11" x14ac:dyDescent="0.25">
      <c r="A78" s="97"/>
      <c r="B78" s="97"/>
      <c r="C78" s="97"/>
      <c r="D78" s="97">
        <v>3235</v>
      </c>
      <c r="E78" s="149" t="s">
        <v>117</v>
      </c>
      <c r="F78" s="160"/>
      <c r="G78" s="97"/>
      <c r="H78" s="160">
        <v>350</v>
      </c>
      <c r="I78" s="160">
        <v>369.74</v>
      </c>
      <c r="J78" s="173" t="e">
        <f t="shared" si="21"/>
        <v>#DIV/0!</v>
      </c>
      <c r="K78" s="116">
        <f t="shared" si="22"/>
        <v>105.64</v>
      </c>
    </row>
    <row r="79" spans="1:11" x14ac:dyDescent="0.25">
      <c r="A79" s="97"/>
      <c r="B79" s="97"/>
      <c r="C79" s="97"/>
      <c r="D79" s="97">
        <v>3236</v>
      </c>
      <c r="E79" s="149" t="s">
        <v>118</v>
      </c>
      <c r="F79" s="160">
        <v>757.9</v>
      </c>
      <c r="G79" s="99"/>
      <c r="H79" s="160">
        <v>800</v>
      </c>
      <c r="I79" s="160">
        <v>757.9</v>
      </c>
      <c r="J79" s="173">
        <f t="shared" si="21"/>
        <v>100</v>
      </c>
      <c r="K79" s="173">
        <f t="shared" si="22"/>
        <v>94.737499999999997</v>
      </c>
    </row>
    <row r="80" spans="1:11" x14ac:dyDescent="0.25">
      <c r="A80" s="97"/>
      <c r="B80" s="97"/>
      <c r="C80" s="97"/>
      <c r="D80" s="97">
        <v>3237</v>
      </c>
      <c r="E80" s="149" t="s">
        <v>119</v>
      </c>
      <c r="F80" s="160">
        <v>240.98</v>
      </c>
      <c r="G80" s="97"/>
      <c r="H80" s="160">
        <v>200</v>
      </c>
      <c r="I80" s="160">
        <v>240.98</v>
      </c>
      <c r="J80" s="173">
        <f t="shared" si="21"/>
        <v>100</v>
      </c>
      <c r="K80" s="116">
        <f t="shared" si="22"/>
        <v>120.48999999999998</v>
      </c>
    </row>
    <row r="81" spans="1:11" x14ac:dyDescent="0.25">
      <c r="A81" s="97"/>
      <c r="B81" s="97"/>
      <c r="C81" s="97"/>
      <c r="D81" s="97">
        <v>3238</v>
      </c>
      <c r="E81" s="149" t="s">
        <v>120</v>
      </c>
      <c r="F81" s="160">
        <v>3059.4</v>
      </c>
      <c r="G81" s="99"/>
      <c r="H81" s="160">
        <v>2500</v>
      </c>
      <c r="I81" s="160">
        <v>2491.62</v>
      </c>
      <c r="J81" s="173">
        <f t="shared" si="21"/>
        <v>81.441459109629335</v>
      </c>
      <c r="K81" s="173">
        <f t="shared" si="22"/>
        <v>99.6648</v>
      </c>
    </row>
    <row r="82" spans="1:11" x14ac:dyDescent="0.25">
      <c r="A82" s="97"/>
      <c r="B82" s="97"/>
      <c r="C82" s="97"/>
      <c r="D82" s="97">
        <v>3239</v>
      </c>
      <c r="E82" s="149" t="s">
        <v>121</v>
      </c>
      <c r="F82" s="160">
        <v>2467.96</v>
      </c>
      <c r="G82" s="97"/>
      <c r="H82" s="160">
        <v>350</v>
      </c>
      <c r="I82" s="160">
        <v>273.7</v>
      </c>
      <c r="J82" s="173">
        <f t="shared" si="21"/>
        <v>11.090131120439553</v>
      </c>
      <c r="K82" s="173">
        <f t="shared" si="22"/>
        <v>78.199999999999989</v>
      </c>
    </row>
    <row r="83" spans="1:11" ht="26.25" x14ac:dyDescent="0.25">
      <c r="A83" s="114"/>
      <c r="B83" s="114"/>
      <c r="C83" s="114">
        <v>324</v>
      </c>
      <c r="D83" s="114"/>
      <c r="E83" s="148" t="s">
        <v>153</v>
      </c>
      <c r="F83" s="191">
        <f>SUM(F84)</f>
        <v>0</v>
      </c>
      <c r="G83" s="191">
        <f t="shared" ref="G83:H83" si="31">SUM(G84)</f>
        <v>0</v>
      </c>
      <c r="H83" s="191">
        <f t="shared" si="31"/>
        <v>0</v>
      </c>
      <c r="I83" s="114">
        <f t="shared" ref="I83" si="32">SUM(I84)</f>
        <v>0</v>
      </c>
      <c r="J83" s="172" t="e">
        <f t="shared" si="21"/>
        <v>#DIV/0!</v>
      </c>
      <c r="K83" s="114" t="e">
        <f t="shared" si="22"/>
        <v>#DIV/0!</v>
      </c>
    </row>
    <row r="84" spans="1:11" ht="26.25" x14ac:dyDescent="0.25">
      <c r="A84" s="116"/>
      <c r="B84" s="116"/>
      <c r="C84" s="116"/>
      <c r="D84" s="116">
        <v>3241</v>
      </c>
      <c r="E84" s="152" t="s">
        <v>153</v>
      </c>
      <c r="F84" s="173">
        <v>0</v>
      </c>
      <c r="G84" s="173">
        <v>0</v>
      </c>
      <c r="H84" s="173">
        <v>0</v>
      </c>
      <c r="I84" s="116"/>
      <c r="J84" s="173" t="e">
        <f t="shared" si="21"/>
        <v>#DIV/0!</v>
      </c>
      <c r="K84" s="116" t="e">
        <f t="shared" si="22"/>
        <v>#DIV/0!</v>
      </c>
    </row>
    <row r="85" spans="1:11" x14ac:dyDescent="0.25">
      <c r="A85" s="114"/>
      <c r="B85" s="114"/>
      <c r="C85" s="114">
        <v>329</v>
      </c>
      <c r="D85" s="114"/>
      <c r="E85" s="148" t="s">
        <v>122</v>
      </c>
      <c r="F85" s="188">
        <f>SUM(F86:F92)</f>
        <v>2702.65</v>
      </c>
      <c r="G85" s="188">
        <f t="shared" ref="G85:I85" si="33">SUM(G86:G92)</f>
        <v>0</v>
      </c>
      <c r="H85" s="188">
        <f t="shared" si="33"/>
        <v>2902</v>
      </c>
      <c r="I85" s="188">
        <f t="shared" si="33"/>
        <v>2800.01</v>
      </c>
      <c r="J85" s="172">
        <f t="shared" si="21"/>
        <v>103.60239024660981</v>
      </c>
      <c r="K85" s="172">
        <f t="shared" si="22"/>
        <v>96.4855272226051</v>
      </c>
    </row>
    <row r="86" spans="1:11" ht="26.25" x14ac:dyDescent="0.25">
      <c r="A86" s="97"/>
      <c r="B86" s="97"/>
      <c r="C86" s="97"/>
      <c r="D86" s="97">
        <v>3291</v>
      </c>
      <c r="E86" s="149" t="s">
        <v>123</v>
      </c>
      <c r="F86" s="174">
        <v>0</v>
      </c>
      <c r="G86" s="174"/>
      <c r="H86" s="160"/>
      <c r="I86" s="160"/>
      <c r="J86" s="116" t="e">
        <f t="shared" si="21"/>
        <v>#DIV/0!</v>
      </c>
      <c r="K86" s="116" t="e">
        <f t="shared" si="22"/>
        <v>#DIV/0!</v>
      </c>
    </row>
    <row r="87" spans="1:11" x14ac:dyDescent="0.25">
      <c r="A87" s="97"/>
      <c r="B87" s="97"/>
      <c r="C87" s="97"/>
      <c r="D87" s="97">
        <v>3292</v>
      </c>
      <c r="E87" s="149" t="s">
        <v>124</v>
      </c>
      <c r="F87" s="174">
        <v>0</v>
      </c>
      <c r="G87" s="174"/>
      <c r="H87" s="160"/>
      <c r="I87" s="160"/>
      <c r="J87" s="173" t="e">
        <f t="shared" si="21"/>
        <v>#DIV/0!</v>
      </c>
      <c r="K87" s="116" t="e">
        <f t="shared" si="22"/>
        <v>#DIV/0!</v>
      </c>
    </row>
    <row r="88" spans="1:11" x14ac:dyDescent="0.25">
      <c r="A88" s="97"/>
      <c r="B88" s="97"/>
      <c r="C88" s="97"/>
      <c r="D88" s="97">
        <v>3293</v>
      </c>
      <c r="E88" s="149" t="s">
        <v>125</v>
      </c>
      <c r="F88" s="174">
        <v>0</v>
      </c>
      <c r="G88" s="174"/>
      <c r="H88" s="160"/>
      <c r="I88" s="160">
        <v>64.010000000000005</v>
      </c>
      <c r="J88" s="173" t="e">
        <f t="shared" si="21"/>
        <v>#DIV/0!</v>
      </c>
      <c r="K88" s="116" t="e">
        <f t="shared" si="22"/>
        <v>#DIV/0!</v>
      </c>
    </row>
    <row r="89" spans="1:11" x14ac:dyDescent="0.25">
      <c r="A89" s="97"/>
      <c r="B89" s="97"/>
      <c r="C89" s="97"/>
      <c r="D89" s="97">
        <v>3294</v>
      </c>
      <c r="E89" s="149" t="s">
        <v>126</v>
      </c>
      <c r="F89" s="174">
        <v>513.09</v>
      </c>
      <c r="G89" s="174"/>
      <c r="H89" s="160">
        <v>400</v>
      </c>
      <c r="I89" s="160">
        <v>240</v>
      </c>
      <c r="J89" s="173">
        <f t="shared" si="21"/>
        <v>46.775419517043794</v>
      </c>
      <c r="K89" s="116">
        <f t="shared" si="22"/>
        <v>60</v>
      </c>
    </row>
    <row r="90" spans="1:11" x14ac:dyDescent="0.25">
      <c r="A90" s="97"/>
      <c r="B90" s="97"/>
      <c r="C90" s="97"/>
      <c r="D90" s="97">
        <v>3295</v>
      </c>
      <c r="E90" s="149" t="s">
        <v>127</v>
      </c>
      <c r="F90" s="160">
        <v>2161.1799999999998</v>
      </c>
      <c r="G90" s="174"/>
      <c r="H90" s="160">
        <v>2500</v>
      </c>
      <c r="I90" s="160">
        <v>2496</v>
      </c>
      <c r="J90" s="173">
        <f t="shared" si="21"/>
        <v>115.49246245106841</v>
      </c>
      <c r="K90" s="116">
        <f t="shared" si="22"/>
        <v>99.839999999999989</v>
      </c>
    </row>
    <row r="91" spans="1:11" x14ac:dyDescent="0.25">
      <c r="A91" s="97"/>
      <c r="B91" s="97"/>
      <c r="C91" s="97"/>
      <c r="D91" s="97">
        <v>3296</v>
      </c>
      <c r="E91" s="149" t="s">
        <v>128</v>
      </c>
      <c r="F91" s="174">
        <v>0</v>
      </c>
      <c r="G91" s="174"/>
      <c r="H91" s="160"/>
      <c r="I91" s="160"/>
      <c r="J91" s="173" t="e">
        <f t="shared" si="21"/>
        <v>#DIV/0!</v>
      </c>
      <c r="K91" s="116" t="e">
        <f t="shared" si="22"/>
        <v>#DIV/0!</v>
      </c>
    </row>
    <row r="92" spans="1:11" x14ac:dyDescent="0.25">
      <c r="A92" s="97"/>
      <c r="B92" s="97"/>
      <c r="C92" s="97"/>
      <c r="D92" s="97">
        <v>3299</v>
      </c>
      <c r="E92" s="149" t="s">
        <v>122</v>
      </c>
      <c r="F92" s="190">
        <v>28.38</v>
      </c>
      <c r="G92" s="174"/>
      <c r="H92" s="160">
        <v>2</v>
      </c>
      <c r="I92" s="160"/>
      <c r="J92" s="173">
        <f t="shared" si="21"/>
        <v>0</v>
      </c>
      <c r="K92" s="116">
        <f t="shared" si="22"/>
        <v>0</v>
      </c>
    </row>
    <row r="93" spans="1:11" x14ac:dyDescent="0.25">
      <c r="A93" s="113"/>
      <c r="B93" s="113">
        <v>34</v>
      </c>
      <c r="C93" s="113"/>
      <c r="D93" s="113"/>
      <c r="E93" s="147" t="s">
        <v>44</v>
      </c>
      <c r="F93" s="192">
        <f>SUM(F94)</f>
        <v>491.02</v>
      </c>
      <c r="G93" s="192">
        <f t="shared" ref="G93:I94" si="34">SUM(G94)</f>
        <v>0</v>
      </c>
      <c r="H93" s="192">
        <f t="shared" si="34"/>
        <v>500</v>
      </c>
      <c r="I93" s="192">
        <f t="shared" si="34"/>
        <v>579.85</v>
      </c>
      <c r="J93" s="175">
        <f t="shared" si="21"/>
        <v>118.09091279377624</v>
      </c>
      <c r="K93" s="175">
        <f t="shared" si="22"/>
        <v>115.97</v>
      </c>
    </row>
    <row r="94" spans="1:11" x14ac:dyDescent="0.25">
      <c r="A94" s="114"/>
      <c r="B94" s="114"/>
      <c r="C94" s="114">
        <v>343</v>
      </c>
      <c r="D94" s="114"/>
      <c r="E94" s="148" t="s">
        <v>147</v>
      </c>
      <c r="F94" s="191">
        <f>SUM(F95)</f>
        <v>491.02</v>
      </c>
      <c r="G94" s="191">
        <f t="shared" si="34"/>
        <v>0</v>
      </c>
      <c r="H94" s="191">
        <f t="shared" si="34"/>
        <v>500</v>
      </c>
      <c r="I94" s="191">
        <f t="shared" si="34"/>
        <v>579.85</v>
      </c>
      <c r="J94" s="172">
        <f t="shared" si="21"/>
        <v>118.09091279377624</v>
      </c>
      <c r="K94" s="172">
        <f t="shared" si="22"/>
        <v>115.97</v>
      </c>
    </row>
    <row r="95" spans="1:11" ht="26.25" x14ac:dyDescent="0.25">
      <c r="A95" s="97"/>
      <c r="B95" s="97"/>
      <c r="C95" s="97"/>
      <c r="D95" s="97">
        <v>3431</v>
      </c>
      <c r="E95" s="149" t="s">
        <v>129</v>
      </c>
      <c r="F95" s="174">
        <f>SUM(F96:F98)</f>
        <v>491.02</v>
      </c>
      <c r="G95" s="160"/>
      <c r="H95" s="160">
        <v>500</v>
      </c>
      <c r="I95" s="160">
        <v>579.85</v>
      </c>
      <c r="J95" s="173">
        <f t="shared" si="21"/>
        <v>118.09091279377624</v>
      </c>
      <c r="K95" s="116">
        <f t="shared" si="22"/>
        <v>115.97</v>
      </c>
    </row>
    <row r="96" spans="1:11" ht="26.25" x14ac:dyDescent="0.25">
      <c r="A96" s="97"/>
      <c r="B96" s="97"/>
      <c r="C96" s="97"/>
      <c r="D96" s="97">
        <v>3432</v>
      </c>
      <c r="E96" s="149" t="s">
        <v>130</v>
      </c>
      <c r="F96" s="174">
        <v>491.02</v>
      </c>
      <c r="G96" s="160"/>
      <c r="H96" s="160"/>
      <c r="I96" s="160"/>
      <c r="J96" s="116">
        <f t="shared" si="21"/>
        <v>0</v>
      </c>
      <c r="K96" s="116" t="e">
        <f t="shared" si="22"/>
        <v>#DIV/0!</v>
      </c>
    </row>
    <row r="97" spans="1:13" x14ac:dyDescent="0.25">
      <c r="A97" s="97"/>
      <c r="B97" s="97"/>
      <c r="C97" s="97"/>
      <c r="D97" s="97">
        <v>3433</v>
      </c>
      <c r="E97" s="149" t="s">
        <v>131</v>
      </c>
      <c r="F97" s="174"/>
      <c r="G97" s="160"/>
      <c r="H97" s="160"/>
      <c r="I97" s="160"/>
      <c r="J97" s="116" t="e">
        <f t="shared" si="21"/>
        <v>#DIV/0!</v>
      </c>
      <c r="K97" s="116" t="e">
        <f t="shared" si="22"/>
        <v>#DIV/0!</v>
      </c>
    </row>
    <row r="98" spans="1:13" x14ac:dyDescent="0.25">
      <c r="A98" s="97"/>
      <c r="B98" s="97"/>
      <c r="C98" s="97"/>
      <c r="D98" s="97">
        <v>3434</v>
      </c>
      <c r="E98" s="149" t="s">
        <v>132</v>
      </c>
      <c r="F98" s="174"/>
      <c r="G98" s="160"/>
      <c r="H98" s="160"/>
      <c r="I98" s="160"/>
      <c r="J98" s="116" t="e">
        <f t="shared" si="21"/>
        <v>#DIV/0!</v>
      </c>
      <c r="K98" s="116" t="e">
        <f t="shared" si="22"/>
        <v>#DIV/0!</v>
      </c>
    </row>
    <row r="99" spans="1:13" ht="26.25" x14ac:dyDescent="0.25">
      <c r="A99" s="113"/>
      <c r="B99" s="113">
        <v>37</v>
      </c>
      <c r="C99" s="113"/>
      <c r="D99" s="113"/>
      <c r="E99" s="147" t="s">
        <v>43</v>
      </c>
      <c r="F99" s="366">
        <f>SUM(F100)</f>
        <v>7380.13</v>
      </c>
      <c r="G99" s="366">
        <f t="shared" ref="G99:I99" si="35">SUM(G100)</f>
        <v>0</v>
      </c>
      <c r="H99" s="366">
        <f t="shared" si="35"/>
        <v>10356</v>
      </c>
      <c r="I99" s="366">
        <f t="shared" si="35"/>
        <v>10354.61</v>
      </c>
      <c r="J99" s="175">
        <f t="shared" si="21"/>
        <v>140.30389708582368</v>
      </c>
      <c r="K99" s="175">
        <f t="shared" si="22"/>
        <v>99.986577829277721</v>
      </c>
    </row>
    <row r="100" spans="1:13" ht="26.25" x14ac:dyDescent="0.25">
      <c r="A100" s="114"/>
      <c r="B100" s="114"/>
      <c r="C100" s="114">
        <v>372</v>
      </c>
      <c r="D100" s="114"/>
      <c r="E100" s="148" t="s">
        <v>149</v>
      </c>
      <c r="F100" s="160">
        <f>SUM(F101)</f>
        <v>7380.13</v>
      </c>
      <c r="G100" s="160">
        <f t="shared" ref="G100:I100" si="36">SUM(G101)</f>
        <v>0</v>
      </c>
      <c r="H100" s="160">
        <f t="shared" si="36"/>
        <v>10356</v>
      </c>
      <c r="I100" s="160">
        <f t="shared" si="36"/>
        <v>10354.61</v>
      </c>
      <c r="J100" s="172">
        <f t="shared" si="21"/>
        <v>140.30389708582368</v>
      </c>
      <c r="K100" s="172">
        <f t="shared" si="22"/>
        <v>99.986577829277721</v>
      </c>
    </row>
    <row r="101" spans="1:13" ht="26.25" x14ac:dyDescent="0.25">
      <c r="A101" s="97"/>
      <c r="B101" s="97"/>
      <c r="C101" s="97"/>
      <c r="D101" s="97">
        <v>3722</v>
      </c>
      <c r="E101" s="149" t="s">
        <v>148</v>
      </c>
      <c r="F101" s="160">
        <v>7380.13</v>
      </c>
      <c r="G101" s="97"/>
      <c r="H101" s="160">
        <v>10356</v>
      </c>
      <c r="I101" s="160">
        <v>10354.61</v>
      </c>
      <c r="J101" s="173">
        <f t="shared" si="21"/>
        <v>140.30389708582368</v>
      </c>
      <c r="K101" s="173">
        <f t="shared" si="22"/>
        <v>99.986577829277721</v>
      </c>
    </row>
    <row r="102" spans="1:13" x14ac:dyDescent="0.25">
      <c r="A102" s="113"/>
      <c r="B102" s="113">
        <v>38</v>
      </c>
      <c r="C102" s="113"/>
      <c r="D102" s="113"/>
      <c r="E102" s="147" t="s">
        <v>45</v>
      </c>
      <c r="F102" s="367">
        <f>SUM(F103)</f>
        <v>168.31</v>
      </c>
      <c r="G102" s="367">
        <f t="shared" ref="G102:I102" si="37">SUM(G103)</f>
        <v>0</v>
      </c>
      <c r="H102" s="367">
        <f t="shared" si="37"/>
        <v>156</v>
      </c>
      <c r="I102" s="367">
        <f t="shared" si="37"/>
        <v>155.59</v>
      </c>
      <c r="J102" s="113">
        <f t="shared" si="21"/>
        <v>92.442516784504775</v>
      </c>
      <c r="K102" s="175">
        <f t="shared" si="22"/>
        <v>99.737179487179489</v>
      </c>
    </row>
    <row r="103" spans="1:13" x14ac:dyDescent="0.25">
      <c r="A103" s="114"/>
      <c r="B103" s="114"/>
      <c r="C103" s="114">
        <v>381</v>
      </c>
      <c r="D103" s="114"/>
      <c r="E103" s="148" t="s">
        <v>87</v>
      </c>
      <c r="F103" s="174">
        <f>SUM(F104)</f>
        <v>168.31</v>
      </c>
      <c r="G103" s="174">
        <f t="shared" ref="G103:I103" si="38">SUM(G104)</f>
        <v>0</v>
      </c>
      <c r="H103" s="174">
        <f t="shared" si="38"/>
        <v>156</v>
      </c>
      <c r="I103" s="174">
        <f t="shared" si="38"/>
        <v>155.59</v>
      </c>
      <c r="J103" s="114">
        <f t="shared" si="21"/>
        <v>92.442516784504775</v>
      </c>
      <c r="K103" s="172">
        <f t="shared" si="22"/>
        <v>99.737179487179489</v>
      </c>
    </row>
    <row r="104" spans="1:13" x14ac:dyDescent="0.25">
      <c r="A104" s="97"/>
      <c r="B104" s="97"/>
      <c r="C104" s="97"/>
      <c r="D104" s="97">
        <v>3812</v>
      </c>
      <c r="E104" s="149" t="s">
        <v>133</v>
      </c>
      <c r="F104" s="174">
        <v>168.31</v>
      </c>
      <c r="G104" s="97"/>
      <c r="H104" s="174">
        <v>156</v>
      </c>
      <c r="I104" s="174">
        <v>155.59</v>
      </c>
      <c r="J104" s="116">
        <f t="shared" si="21"/>
        <v>92.442516784504775</v>
      </c>
      <c r="K104" s="173">
        <f t="shared" si="22"/>
        <v>99.737179487179489</v>
      </c>
    </row>
    <row r="105" spans="1:13" ht="26.25" x14ac:dyDescent="0.25">
      <c r="A105" s="112">
        <v>4</v>
      </c>
      <c r="B105" s="112"/>
      <c r="C105" s="112"/>
      <c r="D105" s="112"/>
      <c r="E105" s="150" t="s">
        <v>8</v>
      </c>
      <c r="F105" s="366">
        <f>SUM(F106+F114)</f>
        <v>10566.24</v>
      </c>
      <c r="G105" s="366">
        <f t="shared" ref="G105:I105" si="39">SUM(G106+G114)</f>
        <v>0</v>
      </c>
      <c r="H105" s="366">
        <f t="shared" si="39"/>
        <v>12068</v>
      </c>
      <c r="I105" s="366">
        <f t="shared" si="39"/>
        <v>16343.48</v>
      </c>
      <c r="J105" s="179">
        <f t="shared" si="21"/>
        <v>154.67640333742182</v>
      </c>
      <c r="K105" s="179">
        <f t="shared" si="22"/>
        <v>135.42823997348358</v>
      </c>
    </row>
    <row r="106" spans="1:13" ht="26.25" x14ac:dyDescent="0.25">
      <c r="A106" s="113"/>
      <c r="B106" s="113">
        <v>42</v>
      </c>
      <c r="C106" s="113"/>
      <c r="D106" s="113"/>
      <c r="E106" s="147" t="s">
        <v>20</v>
      </c>
      <c r="F106" s="366">
        <f>SUM(F107)</f>
        <v>7351.78</v>
      </c>
      <c r="G106" s="366">
        <f t="shared" ref="G106:I106" si="40">SUM(G107)</f>
        <v>0</v>
      </c>
      <c r="H106" s="366">
        <f t="shared" si="40"/>
        <v>10068</v>
      </c>
      <c r="I106" s="366">
        <f t="shared" si="40"/>
        <v>15557.8</v>
      </c>
      <c r="J106" s="175">
        <f t="shared" si="21"/>
        <v>211.61949895127438</v>
      </c>
      <c r="K106" s="175">
        <f t="shared" si="22"/>
        <v>154.52721493841875</v>
      </c>
    </row>
    <row r="107" spans="1:13" x14ac:dyDescent="0.25">
      <c r="A107" s="114"/>
      <c r="B107" s="114"/>
      <c r="C107" s="114">
        <v>422</v>
      </c>
      <c r="D107" s="114"/>
      <c r="E107" s="148" t="s">
        <v>134</v>
      </c>
      <c r="F107" s="160">
        <f>SUM(F108:F113)</f>
        <v>7351.78</v>
      </c>
      <c r="G107" s="160">
        <f t="shared" ref="G107:I107" si="41">SUM(G108:G113)</f>
        <v>0</v>
      </c>
      <c r="H107" s="160">
        <f t="shared" si="41"/>
        <v>10068</v>
      </c>
      <c r="I107" s="160">
        <f t="shared" si="41"/>
        <v>15557.8</v>
      </c>
      <c r="J107" s="172">
        <f t="shared" si="21"/>
        <v>211.61949895127438</v>
      </c>
      <c r="K107" s="172">
        <f t="shared" si="22"/>
        <v>154.52721493841875</v>
      </c>
    </row>
    <row r="108" spans="1:13" x14ac:dyDescent="0.25">
      <c r="A108" s="97"/>
      <c r="B108" s="97"/>
      <c r="C108" s="97"/>
      <c r="D108" s="97">
        <v>4221</v>
      </c>
      <c r="E108" s="149" t="s">
        <v>152</v>
      </c>
      <c r="F108" s="160">
        <v>7351.78</v>
      </c>
      <c r="G108" s="97"/>
      <c r="H108" s="160">
        <v>10068</v>
      </c>
      <c r="I108" s="160">
        <v>15557.8</v>
      </c>
      <c r="J108" s="173">
        <f t="shared" si="21"/>
        <v>211.61949895127438</v>
      </c>
      <c r="K108" s="173">
        <f t="shared" si="22"/>
        <v>154.52721493841875</v>
      </c>
    </row>
    <row r="109" spans="1:13" x14ac:dyDescent="0.25">
      <c r="A109" s="97"/>
      <c r="B109" s="97"/>
      <c r="C109" s="97"/>
      <c r="D109" s="97">
        <v>4222</v>
      </c>
      <c r="E109" s="149" t="s">
        <v>135</v>
      </c>
      <c r="F109" s="174"/>
      <c r="G109" s="97"/>
      <c r="H109" s="97"/>
      <c r="I109" s="160"/>
      <c r="J109" s="173" t="e">
        <f t="shared" si="21"/>
        <v>#DIV/0!</v>
      </c>
      <c r="K109" s="116" t="e">
        <f t="shared" si="22"/>
        <v>#DIV/0!</v>
      </c>
      <c r="M109" s="98"/>
    </row>
    <row r="110" spans="1:13" x14ac:dyDescent="0.25">
      <c r="A110" s="97"/>
      <c r="B110" s="97"/>
      <c r="C110" s="97"/>
      <c r="D110" s="97">
        <v>4223</v>
      </c>
      <c r="E110" s="149" t="s">
        <v>136</v>
      </c>
      <c r="F110" s="174"/>
      <c r="G110" s="97"/>
      <c r="H110" s="97"/>
      <c r="I110" s="160"/>
      <c r="J110" s="173" t="e">
        <f t="shared" si="21"/>
        <v>#DIV/0!</v>
      </c>
      <c r="K110" s="116" t="e">
        <f t="shared" si="22"/>
        <v>#DIV/0!</v>
      </c>
    </row>
    <row r="111" spans="1:13" x14ac:dyDescent="0.25">
      <c r="A111" s="97"/>
      <c r="B111" s="97"/>
      <c r="C111" s="97"/>
      <c r="D111" s="97">
        <v>4225</v>
      </c>
      <c r="E111" s="149" t="s">
        <v>137</v>
      </c>
      <c r="F111" s="174"/>
      <c r="G111" s="97"/>
      <c r="H111" s="97"/>
      <c r="I111" s="160"/>
      <c r="J111" s="173" t="e">
        <f t="shared" si="21"/>
        <v>#DIV/0!</v>
      </c>
      <c r="K111" s="116" t="e">
        <f t="shared" si="22"/>
        <v>#DIV/0!</v>
      </c>
    </row>
    <row r="112" spans="1:13" x14ac:dyDescent="0.25">
      <c r="A112" s="97"/>
      <c r="B112" s="97"/>
      <c r="C112" s="97"/>
      <c r="D112" s="97">
        <v>4226</v>
      </c>
      <c r="E112" s="149" t="s">
        <v>138</v>
      </c>
      <c r="F112" s="174"/>
      <c r="G112" s="97"/>
      <c r="H112" s="97"/>
      <c r="I112" s="160"/>
      <c r="J112" s="173" t="e">
        <f t="shared" si="21"/>
        <v>#DIV/0!</v>
      </c>
      <c r="K112" s="116" t="e">
        <f t="shared" si="22"/>
        <v>#DIV/0!</v>
      </c>
    </row>
    <row r="113" spans="1:11" ht="26.25" x14ac:dyDescent="0.25">
      <c r="A113" s="97"/>
      <c r="B113" s="97"/>
      <c r="C113" s="97"/>
      <c r="D113" s="97">
        <v>4227</v>
      </c>
      <c r="E113" s="149" t="s">
        <v>139</v>
      </c>
      <c r="F113" s="174"/>
      <c r="G113" s="97"/>
      <c r="H113" s="97"/>
      <c r="I113" s="160"/>
      <c r="J113" s="173" t="e">
        <f t="shared" si="21"/>
        <v>#DIV/0!</v>
      </c>
      <c r="K113" s="116" t="e">
        <f t="shared" si="22"/>
        <v>#DIV/0!</v>
      </c>
    </row>
    <row r="114" spans="1:11" ht="26.25" x14ac:dyDescent="0.25">
      <c r="A114" s="114"/>
      <c r="B114" s="114"/>
      <c r="C114" s="114">
        <v>424</v>
      </c>
      <c r="D114" s="114"/>
      <c r="E114" s="148" t="s">
        <v>140</v>
      </c>
      <c r="F114" s="160">
        <f>SUM(F115)</f>
        <v>3214.46</v>
      </c>
      <c r="G114" s="160">
        <f t="shared" ref="G114:I114" si="42">SUM(G115)</f>
        <v>0</v>
      </c>
      <c r="H114" s="160">
        <f t="shared" si="42"/>
        <v>2000</v>
      </c>
      <c r="I114" s="160">
        <f t="shared" si="42"/>
        <v>785.68</v>
      </c>
      <c r="J114" s="172">
        <f t="shared" si="21"/>
        <v>24.442052475376887</v>
      </c>
      <c r="K114" s="172">
        <f t="shared" si="22"/>
        <v>39.283999999999999</v>
      </c>
    </row>
    <row r="115" spans="1:11" x14ac:dyDescent="0.25">
      <c r="A115" s="97"/>
      <c r="B115" s="97"/>
      <c r="C115" s="97"/>
      <c r="D115" s="97">
        <v>4241</v>
      </c>
      <c r="E115" s="151" t="s">
        <v>141</v>
      </c>
      <c r="F115" s="160">
        <v>3214.46</v>
      </c>
      <c r="G115" s="97"/>
      <c r="H115" s="160">
        <v>2000</v>
      </c>
      <c r="I115" s="160">
        <v>785.68</v>
      </c>
      <c r="J115" s="173">
        <f t="shared" si="21"/>
        <v>24.442052475376887</v>
      </c>
      <c r="K115" s="173">
        <v>0</v>
      </c>
    </row>
    <row r="116" spans="1:11" ht="26.25" x14ac:dyDescent="0.25">
      <c r="A116" s="153"/>
      <c r="B116" s="153"/>
      <c r="C116" s="153">
        <v>45</v>
      </c>
      <c r="D116" s="153"/>
      <c r="E116" s="154" t="s">
        <v>157</v>
      </c>
      <c r="F116" s="193">
        <f>SUM(F117)</f>
        <v>0</v>
      </c>
      <c r="G116" s="193">
        <f t="shared" ref="G116:I117" si="43">SUM(G117)</f>
        <v>0</v>
      </c>
      <c r="H116" s="193">
        <f t="shared" si="43"/>
        <v>0</v>
      </c>
      <c r="I116" s="193">
        <f t="shared" si="43"/>
        <v>0</v>
      </c>
      <c r="J116" s="153"/>
      <c r="K116" s="153"/>
    </row>
    <row r="117" spans="1:11" ht="26.25" x14ac:dyDescent="0.25">
      <c r="A117" s="114"/>
      <c r="B117" s="114"/>
      <c r="C117" s="114">
        <v>451</v>
      </c>
      <c r="D117" s="114"/>
      <c r="E117" s="148" t="s">
        <v>154</v>
      </c>
      <c r="F117" s="191">
        <f>SUM(F118)</f>
        <v>0</v>
      </c>
      <c r="G117" s="191">
        <f t="shared" si="43"/>
        <v>0</v>
      </c>
      <c r="H117" s="191">
        <f t="shared" si="43"/>
        <v>0</v>
      </c>
      <c r="I117" s="191">
        <f t="shared" si="43"/>
        <v>0</v>
      </c>
      <c r="J117" s="114"/>
      <c r="K117" s="114"/>
    </row>
    <row r="118" spans="1:11" ht="26.25" x14ac:dyDescent="0.25">
      <c r="A118" s="97"/>
      <c r="B118" s="97"/>
      <c r="C118" s="97"/>
      <c r="D118" s="97">
        <v>4511</v>
      </c>
      <c r="E118" s="152" t="s">
        <v>154</v>
      </c>
      <c r="F118" s="174">
        <v>0</v>
      </c>
      <c r="G118" s="97"/>
      <c r="H118" s="160">
        <v>0</v>
      </c>
      <c r="I118" s="174"/>
      <c r="J118" s="116"/>
      <c r="K118" s="116"/>
    </row>
    <row r="119" spans="1:11" x14ac:dyDescent="0.25">
      <c r="A119" s="97"/>
      <c r="B119" s="97"/>
      <c r="C119" s="97"/>
      <c r="D119" s="97"/>
      <c r="E119" s="151"/>
      <c r="F119" s="171"/>
      <c r="G119" s="97"/>
      <c r="H119" s="97"/>
      <c r="I119" s="99"/>
      <c r="J119" s="116"/>
      <c r="K119" s="116"/>
    </row>
  </sheetData>
  <mergeCells count="4">
    <mergeCell ref="A3:H3"/>
    <mergeCell ref="A5:H5"/>
    <mergeCell ref="A7:H7"/>
    <mergeCell ref="A1:K1"/>
  </mergeCells>
  <pageMargins left="0.7" right="0.7" top="0.75" bottom="0.75" header="0.3" footer="0.3"/>
  <pageSetup paperSize="9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workbookViewId="0">
      <selection activeCell="I45" sqref="I45"/>
    </sheetView>
  </sheetViews>
  <sheetFormatPr defaultRowHeight="15" x14ac:dyDescent="0.25"/>
  <cols>
    <col min="1" max="5" width="25.28515625" customWidth="1"/>
    <col min="6" max="6" width="15.28515625" customWidth="1"/>
    <col min="7" max="7" width="14.140625" customWidth="1"/>
  </cols>
  <sheetData>
    <row r="1" spans="1:10" ht="42" customHeight="1" x14ac:dyDescent="0.25">
      <c r="A1" s="434"/>
      <c r="B1" s="434"/>
      <c r="C1" s="434"/>
      <c r="D1" s="434"/>
      <c r="E1" s="434"/>
      <c r="F1" s="434"/>
      <c r="G1" s="434"/>
      <c r="H1" s="434"/>
      <c r="I1" s="434"/>
      <c r="J1" s="434"/>
    </row>
    <row r="2" spans="1:10" ht="18" customHeight="1" x14ac:dyDescent="0.25">
      <c r="A2" s="4"/>
      <c r="B2" s="4"/>
      <c r="C2" s="4"/>
      <c r="D2" s="4"/>
      <c r="E2" s="4"/>
      <c r="F2" s="4"/>
      <c r="G2" s="4"/>
    </row>
    <row r="3" spans="1:10" ht="15.75" customHeight="1" x14ac:dyDescent="0.25">
      <c r="A3" s="434"/>
      <c r="B3" s="434"/>
      <c r="C3" s="434"/>
      <c r="D3" s="434"/>
      <c r="E3" s="434"/>
      <c r="F3" s="434"/>
      <c r="G3" s="55"/>
    </row>
    <row r="4" spans="1:10" ht="18" x14ac:dyDescent="0.25">
      <c r="B4" s="4"/>
      <c r="C4" s="4"/>
      <c r="D4" s="4"/>
      <c r="E4" s="5"/>
      <c r="F4" s="5"/>
      <c r="G4" s="5"/>
    </row>
    <row r="5" spans="1:10" ht="18" customHeight="1" x14ac:dyDescent="0.25">
      <c r="A5" s="434"/>
      <c r="B5" s="434"/>
      <c r="C5" s="434"/>
      <c r="D5" s="434"/>
      <c r="E5" s="434"/>
      <c r="F5" s="434"/>
      <c r="G5" s="55"/>
    </row>
    <row r="6" spans="1:10" ht="18" x14ac:dyDescent="0.25">
      <c r="A6" s="4"/>
      <c r="B6" s="4"/>
      <c r="C6" s="4"/>
      <c r="D6" s="4"/>
      <c r="E6" s="5"/>
      <c r="F6" s="5"/>
      <c r="G6" s="5"/>
    </row>
    <row r="7" spans="1:10" ht="15.75" customHeight="1" x14ac:dyDescent="0.25">
      <c r="A7" s="434" t="s">
        <v>63</v>
      </c>
      <c r="B7" s="434"/>
      <c r="C7" s="434"/>
      <c r="D7" s="434"/>
      <c r="E7" s="434"/>
      <c r="F7" s="434"/>
      <c r="G7" s="55"/>
    </row>
    <row r="8" spans="1:10" ht="18" x14ac:dyDescent="0.25">
      <c r="A8" s="4"/>
      <c r="B8" s="4"/>
      <c r="C8" s="4"/>
      <c r="D8" s="4"/>
      <c r="E8" s="5"/>
      <c r="F8" s="5"/>
      <c r="G8" s="5"/>
    </row>
    <row r="9" spans="1:10" ht="25.5" x14ac:dyDescent="0.25">
      <c r="A9" s="3" t="s">
        <v>29</v>
      </c>
      <c r="B9" s="3" t="s">
        <v>247</v>
      </c>
      <c r="C9" s="3" t="s">
        <v>259</v>
      </c>
      <c r="D9" s="3" t="s">
        <v>260</v>
      </c>
      <c r="E9" s="3" t="s">
        <v>255</v>
      </c>
      <c r="F9" s="3" t="s">
        <v>76</v>
      </c>
      <c r="G9" s="3" t="s">
        <v>77</v>
      </c>
    </row>
    <row r="10" spans="1:10" s="81" customFormat="1" x14ac:dyDescent="0.25">
      <c r="A10" s="73">
        <v>1</v>
      </c>
      <c r="B10" s="74">
        <v>2</v>
      </c>
      <c r="C10" s="73">
        <v>3</v>
      </c>
      <c r="D10" s="73">
        <v>4</v>
      </c>
      <c r="E10" s="73">
        <v>5</v>
      </c>
      <c r="F10" s="73">
        <v>6</v>
      </c>
      <c r="G10" s="73">
        <v>7</v>
      </c>
    </row>
    <row r="11" spans="1:10" x14ac:dyDescent="0.25">
      <c r="A11" s="50" t="s">
        <v>0</v>
      </c>
      <c r="B11" s="200">
        <f>SUM(B12+B14++B16+B19+B24)</f>
        <v>985309.32</v>
      </c>
      <c r="C11" s="200">
        <f t="shared" ref="C11:E11" si="0">SUM(C12+C14++C16+C19+C24)</f>
        <v>0</v>
      </c>
      <c r="D11" s="200">
        <f t="shared" si="0"/>
        <v>1075420</v>
      </c>
      <c r="E11" s="200">
        <f t="shared" si="0"/>
        <v>1000817.1599999999</v>
      </c>
      <c r="F11" s="410">
        <f>SUM(E11/B11*100)</f>
        <v>101.57390574565966</v>
      </c>
      <c r="G11" s="410">
        <f>SUM(E11/D11*100)</f>
        <v>93.062911234680399</v>
      </c>
    </row>
    <row r="12" spans="1:10" x14ac:dyDescent="0.25">
      <c r="A12" s="44" t="s">
        <v>31</v>
      </c>
      <c r="B12" s="184">
        <f>SUM(B13)</f>
        <v>18784.39</v>
      </c>
      <c r="C12" s="184">
        <f t="shared" ref="C12:E12" si="1">SUM(C13)</f>
        <v>0</v>
      </c>
      <c r="D12" s="184">
        <f t="shared" si="1"/>
        <v>25387</v>
      </c>
      <c r="E12" s="184">
        <f t="shared" si="1"/>
        <v>27526.880000000001</v>
      </c>
      <c r="F12" s="411">
        <f t="shared" ref="F12:F24" si="2">SUM(E12/B12*100)</f>
        <v>146.54125047446311</v>
      </c>
      <c r="G12" s="411">
        <f t="shared" ref="G12:G24" si="3">SUM(E12/D12*100)</f>
        <v>108.4290384842636</v>
      </c>
    </row>
    <row r="13" spans="1:10" x14ac:dyDescent="0.25">
      <c r="A13" s="38" t="s">
        <v>32</v>
      </c>
      <c r="B13" s="185">
        <v>18784.39</v>
      </c>
      <c r="C13" s="9"/>
      <c r="D13" s="157">
        <v>25387</v>
      </c>
      <c r="E13" s="157">
        <v>27526.880000000001</v>
      </c>
      <c r="F13" s="412">
        <f t="shared" si="2"/>
        <v>146.54125047446311</v>
      </c>
      <c r="G13" s="412">
        <f t="shared" si="3"/>
        <v>108.4290384842636</v>
      </c>
    </row>
    <row r="14" spans="1:10" x14ac:dyDescent="0.25">
      <c r="A14" s="44" t="s">
        <v>33</v>
      </c>
      <c r="B14" s="184">
        <f>SUM(B15)</f>
        <v>0.06</v>
      </c>
      <c r="C14" s="184">
        <f t="shared" ref="C14:E14" si="4">SUM(C15)</f>
        <v>0</v>
      </c>
      <c r="D14" s="184">
        <f t="shared" si="4"/>
        <v>2</v>
      </c>
      <c r="E14" s="184">
        <f t="shared" si="4"/>
        <v>0.02</v>
      </c>
      <c r="F14" s="411">
        <f t="shared" si="2"/>
        <v>33.333333333333336</v>
      </c>
      <c r="G14" s="411">
        <f t="shared" si="3"/>
        <v>1</v>
      </c>
    </row>
    <row r="15" spans="1:10" x14ac:dyDescent="0.25">
      <c r="A15" s="22" t="s">
        <v>50</v>
      </c>
      <c r="B15" s="185">
        <v>0.06</v>
      </c>
      <c r="C15" s="9"/>
      <c r="D15" s="195">
        <v>2</v>
      </c>
      <c r="E15" s="157">
        <v>0.02</v>
      </c>
      <c r="F15" s="412">
        <f t="shared" si="2"/>
        <v>33.333333333333336</v>
      </c>
      <c r="G15" s="412">
        <f t="shared" si="3"/>
        <v>1</v>
      </c>
    </row>
    <row r="16" spans="1:10" ht="25.5" x14ac:dyDescent="0.25">
      <c r="A16" s="42" t="s">
        <v>30</v>
      </c>
      <c r="B16" s="184">
        <f>SUM(B17+B18)</f>
        <v>100706.16</v>
      </c>
      <c r="C16" s="184">
        <f t="shared" ref="C16:E16" si="5">SUM(C17+C18)</f>
        <v>0</v>
      </c>
      <c r="D16" s="184">
        <f t="shared" si="5"/>
        <v>95832</v>
      </c>
      <c r="E16" s="184">
        <f t="shared" si="5"/>
        <v>97747.3</v>
      </c>
      <c r="F16" s="411">
        <f t="shared" si="2"/>
        <v>97.061887773300057</v>
      </c>
      <c r="G16" s="411">
        <f t="shared" si="3"/>
        <v>101.9986017196761</v>
      </c>
    </row>
    <row r="17" spans="1:12" ht="38.25" x14ac:dyDescent="0.25">
      <c r="A17" s="40" t="s">
        <v>58</v>
      </c>
      <c r="B17" s="185">
        <v>8276.2900000000009</v>
      </c>
      <c r="D17" s="157">
        <v>5632</v>
      </c>
      <c r="E17" s="384">
        <v>7406.98</v>
      </c>
      <c r="F17" s="412">
        <f>SUM(D17/B17*100)</f>
        <v>68.049814590837187</v>
      </c>
      <c r="G17" s="412" t="e">
        <f>SUM(D17/#REF!*100)</f>
        <v>#REF!</v>
      </c>
    </row>
    <row r="18" spans="1:12" x14ac:dyDescent="0.25">
      <c r="A18" s="40" t="s">
        <v>278</v>
      </c>
      <c r="B18" s="185">
        <v>92429.87</v>
      </c>
      <c r="C18" s="9"/>
      <c r="D18" s="157">
        <v>90200</v>
      </c>
      <c r="E18" s="157">
        <v>90340.32</v>
      </c>
      <c r="F18" s="412">
        <f t="shared" si="2"/>
        <v>97.739313059728431</v>
      </c>
      <c r="G18" s="412">
        <f t="shared" si="3"/>
        <v>100.15556541019957</v>
      </c>
    </row>
    <row r="19" spans="1:12" x14ac:dyDescent="0.25">
      <c r="A19" s="49" t="s">
        <v>51</v>
      </c>
      <c r="B19" s="184">
        <f>SUM(B20+B21+B22+B23)</f>
        <v>864018.71</v>
      </c>
      <c r="C19" s="184">
        <f t="shared" ref="C19:E19" si="6">SUM(C20+C21+C22+C23)</f>
        <v>0</v>
      </c>
      <c r="D19" s="184">
        <f t="shared" si="6"/>
        <v>954199</v>
      </c>
      <c r="E19" s="184">
        <f t="shared" si="6"/>
        <v>872430.22</v>
      </c>
      <c r="F19" s="411">
        <f>SUM(E19/B19*100)</f>
        <v>100.97353331619405</v>
      </c>
      <c r="G19" s="411">
        <f>SUM(E19/D19*100)</f>
        <v>91.4306365862886</v>
      </c>
      <c r="L19" s="79"/>
    </row>
    <row r="20" spans="1:12" x14ac:dyDescent="0.25">
      <c r="A20" s="40" t="s">
        <v>53</v>
      </c>
      <c r="B20" s="185">
        <v>1800</v>
      </c>
      <c r="C20" s="9"/>
      <c r="D20" s="157">
        <v>3100</v>
      </c>
      <c r="E20" s="157">
        <v>0</v>
      </c>
      <c r="F20" s="412">
        <f t="shared" si="2"/>
        <v>0</v>
      </c>
      <c r="G20" s="412">
        <f t="shared" si="3"/>
        <v>0</v>
      </c>
      <c r="L20" s="81"/>
    </row>
    <row r="21" spans="1:12" x14ac:dyDescent="0.25">
      <c r="A21" s="40" t="s">
        <v>52</v>
      </c>
      <c r="B21" s="185">
        <v>4458.1899999999996</v>
      </c>
      <c r="C21" s="9"/>
      <c r="D21" s="157">
        <v>6051</v>
      </c>
      <c r="E21" s="157">
        <v>6692.76</v>
      </c>
      <c r="F21" s="412">
        <f t="shared" si="2"/>
        <v>150.12280768652749</v>
      </c>
      <c r="G21" s="412">
        <f t="shared" si="3"/>
        <v>110.60585027268222</v>
      </c>
    </row>
    <row r="22" spans="1:12" ht="25.5" x14ac:dyDescent="0.25">
      <c r="A22" s="40" t="s">
        <v>54</v>
      </c>
      <c r="B22" s="185">
        <v>857760.52</v>
      </c>
      <c r="C22" s="9"/>
      <c r="D22" s="157">
        <v>945048</v>
      </c>
      <c r="E22" s="157">
        <v>862826.46</v>
      </c>
      <c r="F22" s="412">
        <f t="shared" si="2"/>
        <v>100.59060074250095</v>
      </c>
      <c r="G22" s="412">
        <f t="shared" si="3"/>
        <v>91.299749853975669</v>
      </c>
      <c r="I22" s="81"/>
    </row>
    <row r="23" spans="1:12" x14ac:dyDescent="0.25">
      <c r="A23" s="40" t="s">
        <v>161</v>
      </c>
      <c r="B23" s="185"/>
      <c r="C23" s="9"/>
      <c r="D23" s="157">
        <v>0</v>
      </c>
      <c r="E23" s="157">
        <v>2911</v>
      </c>
      <c r="F23" s="412" t="e">
        <f t="shared" ref="F23" si="7">SUM(E23/B23*100)</f>
        <v>#DIV/0!</v>
      </c>
      <c r="G23" s="412" t="e">
        <f t="shared" ref="G23" si="8">SUM(E23/D23*100)</f>
        <v>#DIV/0!</v>
      </c>
      <c r="K23" s="81"/>
    </row>
    <row r="24" spans="1:12" ht="25.5" x14ac:dyDescent="0.25">
      <c r="A24" s="40" t="s">
        <v>59</v>
      </c>
      <c r="B24" s="187">
        <v>1800</v>
      </c>
      <c r="C24" s="41"/>
      <c r="D24" s="183">
        <v>0</v>
      </c>
      <c r="E24" s="183">
        <v>3112.74</v>
      </c>
      <c r="F24" s="412">
        <f t="shared" si="2"/>
        <v>172.92999999999998</v>
      </c>
      <c r="G24" s="412" t="e">
        <f t="shared" si="3"/>
        <v>#DIV/0!</v>
      </c>
    </row>
    <row r="25" spans="1:12" ht="25.5" x14ac:dyDescent="0.25">
      <c r="A25" s="40" t="s">
        <v>162</v>
      </c>
      <c r="B25" s="185"/>
      <c r="C25" s="9"/>
      <c r="D25" s="183"/>
      <c r="E25" s="183">
        <v>0</v>
      </c>
      <c r="F25" s="412" t="e">
        <f t="shared" ref="F25" si="9">SUM(E25/B25*100)</f>
        <v>#DIV/0!</v>
      </c>
      <c r="G25" s="412" t="e">
        <f t="shared" ref="G25" si="10">SUM(E25/D25*100)</f>
        <v>#DIV/0!</v>
      </c>
    </row>
    <row r="27" spans="1:12" ht="15.75" customHeight="1" x14ac:dyDescent="0.25">
      <c r="A27" s="434" t="s">
        <v>64</v>
      </c>
      <c r="B27" s="434"/>
      <c r="C27" s="434"/>
      <c r="D27" s="434"/>
      <c r="E27" s="434"/>
      <c r="F27" s="434"/>
      <c r="G27" s="55"/>
    </row>
    <row r="28" spans="1:12" ht="18" x14ac:dyDescent="0.25">
      <c r="A28" s="4"/>
      <c r="B28" s="4"/>
      <c r="C28" s="4"/>
      <c r="D28" s="4"/>
      <c r="E28" s="5"/>
      <c r="F28" s="5"/>
      <c r="G28" s="5"/>
    </row>
    <row r="29" spans="1:12" ht="25.5" x14ac:dyDescent="0.25">
      <c r="A29" s="18" t="s">
        <v>29</v>
      </c>
      <c r="B29" s="3" t="s">
        <v>247</v>
      </c>
      <c r="C29" s="3" t="s">
        <v>259</v>
      </c>
      <c r="D29" s="3" t="s">
        <v>260</v>
      </c>
      <c r="E29" s="3" t="s">
        <v>255</v>
      </c>
      <c r="F29" s="18" t="s">
        <v>61</v>
      </c>
      <c r="G29" s="18" t="s">
        <v>60</v>
      </c>
    </row>
    <row r="30" spans="1:12" x14ac:dyDescent="0.25">
      <c r="A30" s="73">
        <v>1</v>
      </c>
      <c r="B30" s="74">
        <v>2</v>
      </c>
      <c r="C30" s="73">
        <v>3</v>
      </c>
      <c r="D30" s="73">
        <v>4</v>
      </c>
      <c r="E30" s="73">
        <v>5</v>
      </c>
      <c r="F30" s="73">
        <v>6</v>
      </c>
      <c r="G30" s="73">
        <v>7</v>
      </c>
    </row>
    <row r="31" spans="1:12" x14ac:dyDescent="0.25">
      <c r="A31" s="50" t="s">
        <v>1</v>
      </c>
      <c r="B31" s="200">
        <f>SUM(B32+B34+B36+B39+B44+B45)</f>
        <v>997219.71</v>
      </c>
      <c r="C31" s="200">
        <f t="shared" ref="C31:F31" si="11">SUM(C32+C34+C36+C39+C44+C45)</f>
        <v>0</v>
      </c>
      <c r="D31" s="200">
        <f t="shared" si="11"/>
        <v>1075420</v>
      </c>
      <c r="E31" s="200">
        <f t="shared" si="11"/>
        <v>1082474.8999999999</v>
      </c>
      <c r="F31" s="200" t="e">
        <f t="shared" si="11"/>
        <v>#DIV/0!</v>
      </c>
      <c r="G31" s="410">
        <f>SUM(E31/D31*100)</f>
        <v>100.65601346450688</v>
      </c>
    </row>
    <row r="32" spans="1:12" ht="15.75" customHeight="1" x14ac:dyDescent="0.25">
      <c r="A32" s="44" t="s">
        <v>31</v>
      </c>
      <c r="B32" s="184">
        <f>SUM(B33)</f>
        <v>18784.39</v>
      </c>
      <c r="C32" s="169">
        <f>SUM(C33)</f>
        <v>0</v>
      </c>
      <c r="D32" s="169">
        <f>SUM(D33)</f>
        <v>25387</v>
      </c>
      <c r="E32" s="169">
        <f>SUM(E33)</f>
        <v>27526.880000000001</v>
      </c>
      <c r="F32" s="413">
        <f t="shared" ref="F32:F45" si="12">SUM(E32/B32*100)</f>
        <v>146.54125047446311</v>
      </c>
      <c r="G32" s="413">
        <f t="shared" ref="G32:G45" si="13">SUM(E32/D32*100)</f>
        <v>108.4290384842636</v>
      </c>
    </row>
    <row r="33" spans="1:10" x14ac:dyDescent="0.25">
      <c r="A33" s="38" t="s">
        <v>32</v>
      </c>
      <c r="B33" s="185">
        <v>18784.39</v>
      </c>
      <c r="C33" s="157"/>
      <c r="D33" s="157">
        <v>25387</v>
      </c>
      <c r="E33" s="157">
        <v>27526.880000000001</v>
      </c>
      <c r="F33" s="412">
        <f t="shared" si="12"/>
        <v>146.54125047446311</v>
      </c>
      <c r="G33" s="412">
        <f t="shared" si="13"/>
        <v>108.4290384842636</v>
      </c>
    </row>
    <row r="34" spans="1:10" x14ac:dyDescent="0.25">
      <c r="A34" s="44" t="s">
        <v>33</v>
      </c>
      <c r="B34" s="184">
        <f>SUM(B35)</f>
        <v>0</v>
      </c>
      <c r="C34" s="169">
        <f>SUM(C35)</f>
        <v>0</v>
      </c>
      <c r="D34" s="169">
        <f>SUM(D35)</f>
        <v>0</v>
      </c>
      <c r="E34" s="169">
        <f>SUM(E35)</f>
        <v>0</v>
      </c>
      <c r="F34" s="411" t="e">
        <f t="shared" si="12"/>
        <v>#DIV/0!</v>
      </c>
      <c r="G34" s="411" t="e">
        <f t="shared" si="13"/>
        <v>#DIV/0!</v>
      </c>
    </row>
    <row r="35" spans="1:10" x14ac:dyDescent="0.25">
      <c r="A35" s="22" t="s">
        <v>50</v>
      </c>
      <c r="B35" s="185">
        <v>0</v>
      </c>
      <c r="C35" s="185">
        <v>0</v>
      </c>
      <c r="D35" s="185">
        <v>0</v>
      </c>
      <c r="E35" s="157">
        <v>0</v>
      </c>
      <c r="F35" s="414" t="e">
        <f t="shared" si="12"/>
        <v>#DIV/0!</v>
      </c>
      <c r="G35" s="414" t="e">
        <f t="shared" si="13"/>
        <v>#DIV/0!</v>
      </c>
      <c r="I35" s="78"/>
      <c r="J35" s="79"/>
    </row>
    <row r="36" spans="1:10" ht="25.5" x14ac:dyDescent="0.25">
      <c r="A36" s="42" t="s">
        <v>30</v>
      </c>
      <c r="B36" s="184">
        <f>SUM(B37+B38)</f>
        <v>100610.54999999999</v>
      </c>
      <c r="C36" s="169">
        <f>SUM(C37+C38)</f>
        <v>0</v>
      </c>
      <c r="D36" s="169">
        <f>SUM(D37+D38)</f>
        <v>95826</v>
      </c>
      <c r="E36" s="169">
        <f>SUM(E37+E38)</f>
        <v>100576.64</v>
      </c>
      <c r="F36" s="411">
        <f>SUM(E36/B36*100)</f>
        <v>99.966295781108442</v>
      </c>
      <c r="G36" s="411">
        <f t="shared" si="13"/>
        <v>104.95756892701354</v>
      </c>
    </row>
    <row r="37" spans="1:10" ht="38.25" x14ac:dyDescent="0.25">
      <c r="A37" s="40" t="s">
        <v>58</v>
      </c>
      <c r="B37" s="185">
        <v>8180.68</v>
      </c>
      <c r="C37" s="157"/>
      <c r="D37" s="157">
        <v>5626</v>
      </c>
      <c r="E37" s="157">
        <v>5999.59</v>
      </c>
      <c r="F37" s="412">
        <f t="shared" si="12"/>
        <v>73.338524425842351</v>
      </c>
      <c r="G37" s="412">
        <f t="shared" si="13"/>
        <v>106.64041948098115</v>
      </c>
    </row>
    <row r="38" spans="1:10" x14ac:dyDescent="0.25">
      <c r="A38" s="40" t="s">
        <v>278</v>
      </c>
      <c r="B38" s="185">
        <v>92429.87</v>
      </c>
      <c r="C38" s="157"/>
      <c r="D38" s="157">
        <v>90200</v>
      </c>
      <c r="E38" s="157">
        <v>94577.05</v>
      </c>
      <c r="F38" s="412">
        <f t="shared" si="12"/>
        <v>102.32303691436546</v>
      </c>
      <c r="G38" s="412">
        <f t="shared" si="13"/>
        <v>104.85260532150778</v>
      </c>
    </row>
    <row r="39" spans="1:10" x14ac:dyDescent="0.25">
      <c r="A39" s="49" t="s">
        <v>51</v>
      </c>
      <c r="B39" s="184">
        <f>SUM(B40:B41:B42:B43)</f>
        <v>877824.77</v>
      </c>
      <c r="C39" s="169">
        <f>SUM(C40:C42)</f>
        <v>0</v>
      </c>
      <c r="D39" s="169">
        <f>SUM(D40:D42:D43)</f>
        <v>954207</v>
      </c>
      <c r="E39" s="169">
        <f>SUM(E40:E42:E43)</f>
        <v>954371.38</v>
      </c>
      <c r="F39" s="411">
        <f t="shared" si="12"/>
        <v>108.72003304258548</v>
      </c>
      <c r="G39" s="411">
        <f t="shared" si="13"/>
        <v>100.0172268700607</v>
      </c>
    </row>
    <row r="40" spans="1:10" x14ac:dyDescent="0.25">
      <c r="A40" s="40" t="s">
        <v>53</v>
      </c>
      <c r="B40" s="185">
        <v>1800</v>
      </c>
      <c r="C40" s="157"/>
      <c r="D40" s="157">
        <v>3100</v>
      </c>
      <c r="E40" s="157">
        <v>0</v>
      </c>
      <c r="F40" s="412">
        <f t="shared" si="12"/>
        <v>0</v>
      </c>
      <c r="G40" s="412">
        <f t="shared" si="13"/>
        <v>0</v>
      </c>
    </row>
    <row r="41" spans="1:10" x14ac:dyDescent="0.25">
      <c r="A41" s="40" t="s">
        <v>52</v>
      </c>
      <c r="B41" s="185">
        <v>4458.1899999999996</v>
      </c>
      <c r="C41" s="157"/>
      <c r="D41" s="157">
        <v>6051</v>
      </c>
      <c r="E41" s="157">
        <v>6692.76</v>
      </c>
      <c r="F41" s="412">
        <f t="shared" si="12"/>
        <v>150.12280768652749</v>
      </c>
      <c r="G41" s="412">
        <f t="shared" si="13"/>
        <v>110.60585027268222</v>
      </c>
    </row>
    <row r="42" spans="1:10" ht="25.5" x14ac:dyDescent="0.25">
      <c r="A42" s="40" t="s">
        <v>54</v>
      </c>
      <c r="B42" s="185">
        <v>857858.05</v>
      </c>
      <c r="C42" s="157"/>
      <c r="D42" s="157">
        <v>945056</v>
      </c>
      <c r="E42" s="157">
        <v>945376.05</v>
      </c>
      <c r="F42" s="412">
        <f t="shared" si="12"/>
        <v>110.20192093552075</v>
      </c>
      <c r="G42" s="412">
        <f t="shared" si="13"/>
        <v>100.03386571801036</v>
      </c>
    </row>
    <row r="43" spans="1:10" x14ac:dyDescent="0.25">
      <c r="A43" s="40" t="s">
        <v>161</v>
      </c>
      <c r="B43" s="185">
        <v>13708.53</v>
      </c>
      <c r="C43" s="157"/>
      <c r="D43" s="157">
        <v>0</v>
      </c>
      <c r="E43" s="157">
        <v>2302.5700000000002</v>
      </c>
      <c r="F43" s="412">
        <f t="shared" si="12"/>
        <v>16.796622249066822</v>
      </c>
      <c r="G43" s="412" t="e">
        <f t="shared" si="13"/>
        <v>#DIV/0!</v>
      </c>
    </row>
    <row r="44" spans="1:10" ht="25.5" x14ac:dyDescent="0.25">
      <c r="A44" s="40" t="s">
        <v>59</v>
      </c>
      <c r="B44" s="187"/>
      <c r="C44" s="183"/>
      <c r="D44" s="183"/>
      <c r="E44" s="183">
        <v>0</v>
      </c>
      <c r="F44" s="412" t="e">
        <f t="shared" si="12"/>
        <v>#DIV/0!</v>
      </c>
      <c r="G44" s="412" t="e">
        <f t="shared" si="13"/>
        <v>#DIV/0!</v>
      </c>
    </row>
    <row r="45" spans="1:10" ht="25.5" x14ac:dyDescent="0.25">
      <c r="A45" s="40" t="s">
        <v>162</v>
      </c>
      <c r="B45" s="185"/>
      <c r="C45" s="157"/>
      <c r="D45" s="183"/>
      <c r="E45" s="183"/>
      <c r="F45" s="412" t="e">
        <f t="shared" si="12"/>
        <v>#DIV/0!</v>
      </c>
      <c r="G45" s="412" t="e">
        <f t="shared" si="13"/>
        <v>#DIV/0!</v>
      </c>
    </row>
  </sheetData>
  <mergeCells count="5">
    <mergeCell ref="A3:F3"/>
    <mergeCell ref="A5:F5"/>
    <mergeCell ref="A7:F7"/>
    <mergeCell ref="A27:F27"/>
    <mergeCell ref="A1:J1"/>
  </mergeCells>
  <pageMargins left="0.7" right="0.7" top="0.75" bottom="0.75" header="0.3" footer="0.3"/>
  <pageSetup paperSize="9" scale="6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workbookViewId="0">
      <selection activeCell="J26" sqref="J26"/>
    </sheetView>
  </sheetViews>
  <sheetFormatPr defaultRowHeight="15" x14ac:dyDescent="0.25"/>
  <cols>
    <col min="1" max="1" width="37.7109375" customWidth="1"/>
    <col min="2" max="5" width="25.28515625" customWidth="1"/>
    <col min="6" max="6" width="16.7109375" customWidth="1"/>
    <col min="7" max="7" width="15.5703125" customWidth="1"/>
  </cols>
  <sheetData>
    <row r="1" spans="1:11" ht="42" customHeight="1" x14ac:dyDescent="0.25">
      <c r="A1" s="434"/>
      <c r="B1" s="434"/>
      <c r="C1" s="434"/>
      <c r="D1" s="434"/>
      <c r="E1" s="434"/>
      <c r="F1" s="434"/>
      <c r="G1" s="434"/>
      <c r="H1" s="434"/>
      <c r="I1" s="434"/>
      <c r="J1" s="434"/>
      <c r="K1" s="434"/>
    </row>
    <row r="2" spans="1:11" ht="18" customHeight="1" x14ac:dyDescent="0.25">
      <c r="A2" s="4"/>
      <c r="B2" s="4"/>
      <c r="C2" s="4"/>
      <c r="D2" s="4"/>
      <c r="E2" s="4"/>
      <c r="F2" s="4"/>
      <c r="G2" s="4"/>
    </row>
    <row r="3" spans="1:11" ht="15.75" x14ac:dyDescent="0.25">
      <c r="A3" s="434"/>
      <c r="B3" s="434"/>
      <c r="C3" s="434"/>
      <c r="D3" s="434"/>
      <c r="E3" s="443"/>
      <c r="F3" s="443"/>
      <c r="G3" s="58"/>
    </row>
    <row r="4" spans="1:11" ht="18" x14ac:dyDescent="0.25">
      <c r="A4" s="4"/>
      <c r="B4" s="4"/>
      <c r="C4" s="4"/>
      <c r="D4" s="4"/>
      <c r="E4" s="5"/>
      <c r="F4" s="5"/>
      <c r="G4" s="5"/>
    </row>
    <row r="5" spans="1:11" ht="18" customHeight="1" x14ac:dyDescent="0.25">
      <c r="A5" s="434"/>
      <c r="B5" s="435"/>
      <c r="C5" s="435"/>
      <c r="D5" s="435"/>
      <c r="E5" s="435"/>
      <c r="F5" s="435"/>
      <c r="G5" s="56"/>
    </row>
    <row r="6" spans="1:11" ht="18" x14ac:dyDescent="0.25">
      <c r="A6" s="4"/>
      <c r="B6" s="4"/>
      <c r="C6" s="4"/>
      <c r="D6" s="4"/>
      <c r="E6" s="5"/>
      <c r="F6" s="5"/>
      <c r="G6" s="5"/>
    </row>
    <row r="7" spans="1:11" ht="15.75" x14ac:dyDescent="0.25">
      <c r="A7" s="434" t="s">
        <v>65</v>
      </c>
      <c r="B7" s="449"/>
      <c r="C7" s="449"/>
      <c r="D7" s="449"/>
      <c r="E7" s="449"/>
      <c r="F7" s="449"/>
      <c r="G7" s="59"/>
    </row>
    <row r="8" spans="1:11" ht="18" x14ac:dyDescent="0.25">
      <c r="A8" s="4"/>
      <c r="B8" s="4"/>
      <c r="C8" s="4"/>
      <c r="D8" s="4"/>
      <c r="E8" s="5"/>
      <c r="F8" s="5"/>
      <c r="G8" s="5"/>
    </row>
    <row r="9" spans="1:11" ht="25.5" x14ac:dyDescent="0.25">
      <c r="A9" s="3" t="s">
        <v>29</v>
      </c>
      <c r="B9" s="3" t="s">
        <v>247</v>
      </c>
      <c r="C9" s="3" t="s">
        <v>259</v>
      </c>
      <c r="D9" s="3" t="s">
        <v>260</v>
      </c>
      <c r="E9" s="3" t="s">
        <v>255</v>
      </c>
      <c r="F9" s="3" t="s">
        <v>74</v>
      </c>
      <c r="G9" s="3" t="s">
        <v>75</v>
      </c>
    </row>
    <row r="10" spans="1:11" s="81" customFormat="1" x14ac:dyDescent="0.25">
      <c r="A10" s="73">
        <v>1</v>
      </c>
      <c r="B10" s="74">
        <v>2</v>
      </c>
      <c r="C10" s="73">
        <v>3</v>
      </c>
      <c r="D10" s="73">
        <v>4</v>
      </c>
      <c r="E10" s="73">
        <v>5</v>
      </c>
      <c r="F10" s="73">
        <v>6</v>
      </c>
      <c r="G10" s="73">
        <v>7</v>
      </c>
    </row>
    <row r="11" spans="1:11" ht="15.75" customHeight="1" x14ac:dyDescent="0.25">
      <c r="A11" s="51" t="s">
        <v>9</v>
      </c>
      <c r="B11" s="368">
        <f>SUM(B12)</f>
        <v>997219.71000000008</v>
      </c>
      <c r="C11" s="156"/>
      <c r="D11" s="156">
        <f>SUM(D12)</f>
        <v>1075420</v>
      </c>
      <c r="E11" s="156">
        <f>SUM(E12)</f>
        <v>1082474.8999999999</v>
      </c>
      <c r="F11" s="397">
        <f>SUM(E11/B11*100)</f>
        <v>108.54928850132734</v>
      </c>
      <c r="G11" s="397">
        <f>SUM(E11/D11*100)</f>
        <v>100.65601346450688</v>
      </c>
    </row>
    <row r="12" spans="1:11" ht="15.75" customHeight="1" x14ac:dyDescent="0.25">
      <c r="A12" s="48" t="s">
        <v>46</v>
      </c>
      <c r="B12" s="369">
        <f>SUM(B13:C15)</f>
        <v>997219.71000000008</v>
      </c>
      <c r="C12" s="369"/>
      <c r="D12" s="369">
        <f>SUM(D13:D15)</f>
        <v>1075420</v>
      </c>
      <c r="E12" s="369">
        <f>SUM(E13:E15)</f>
        <v>1082474.8999999999</v>
      </c>
      <c r="F12" s="398">
        <f t="shared" ref="F12:F15" si="0">SUM(E12/B12*100)</f>
        <v>108.54928850132734</v>
      </c>
      <c r="G12" s="398">
        <f t="shared" ref="G12:G15" si="1">SUM(E12/D12*100)</f>
        <v>100.65601346450688</v>
      </c>
    </row>
    <row r="13" spans="1:11" ht="25.5" x14ac:dyDescent="0.25">
      <c r="A13" s="16" t="s">
        <v>47</v>
      </c>
      <c r="B13" s="370">
        <v>988512.79</v>
      </c>
      <c r="C13" s="157"/>
      <c r="D13" s="157">
        <v>1069788</v>
      </c>
      <c r="E13" s="157">
        <v>1057127.1399999999</v>
      </c>
      <c r="F13" s="399">
        <f t="shared" si="0"/>
        <v>106.94116967368726</v>
      </c>
      <c r="G13" s="399">
        <f t="shared" si="1"/>
        <v>98.816507569724081</v>
      </c>
    </row>
    <row r="14" spans="1:11" x14ac:dyDescent="0.25">
      <c r="A14" s="15" t="s">
        <v>48</v>
      </c>
      <c r="B14" s="185"/>
      <c r="C14" s="157"/>
      <c r="D14" s="157"/>
      <c r="E14" s="157"/>
      <c r="F14" s="399" t="e">
        <f t="shared" si="0"/>
        <v>#DIV/0!</v>
      </c>
      <c r="G14" s="399" t="e">
        <f t="shared" si="1"/>
        <v>#DIV/0!</v>
      </c>
    </row>
    <row r="15" spans="1:11" ht="25.5" x14ac:dyDescent="0.25">
      <c r="A15" s="14" t="s">
        <v>49</v>
      </c>
      <c r="B15" s="185">
        <v>8706.92</v>
      </c>
      <c r="C15" s="157"/>
      <c r="D15" s="157">
        <v>5632</v>
      </c>
      <c r="E15" s="157">
        <v>25347.759999999998</v>
      </c>
      <c r="F15" s="399">
        <f t="shared" si="0"/>
        <v>291.122004107078</v>
      </c>
      <c r="G15" s="399">
        <f t="shared" si="1"/>
        <v>450.06676136363632</v>
      </c>
    </row>
    <row r="16" spans="1:11" x14ac:dyDescent="0.25">
      <c r="A16" s="11"/>
      <c r="B16" s="185"/>
      <c r="C16" s="157"/>
      <c r="D16" s="157"/>
      <c r="E16" s="157"/>
      <c r="F16" s="400"/>
      <c r="G16" s="400"/>
    </row>
    <row r="17" spans="1:7" x14ac:dyDescent="0.25">
      <c r="A17" s="17"/>
      <c r="B17" s="185"/>
      <c r="C17" s="157"/>
      <c r="D17" s="157"/>
      <c r="E17" s="157"/>
      <c r="F17" s="400"/>
      <c r="G17" s="400"/>
    </row>
  </sheetData>
  <mergeCells count="4">
    <mergeCell ref="A3:F3"/>
    <mergeCell ref="A5:F5"/>
    <mergeCell ref="A7:F7"/>
    <mergeCell ref="A1:K1"/>
  </mergeCells>
  <pageMargins left="0.7" right="0.7" top="0.75" bottom="0.75" header="0.3" footer="0.3"/>
  <pageSetup paperSize="9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workbookViewId="0">
      <selection activeCell="H8" sqref="H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7" width="25.28515625" customWidth="1"/>
    <col min="8" max="8" width="16" customWidth="1"/>
    <col min="9" max="9" width="11.7109375" customWidth="1"/>
  </cols>
  <sheetData>
    <row r="1" spans="1:9" ht="42" customHeight="1" x14ac:dyDescent="0.25">
      <c r="A1" s="434"/>
      <c r="B1" s="434"/>
      <c r="C1" s="434"/>
      <c r="D1" s="434"/>
      <c r="E1" s="434"/>
      <c r="F1" s="434"/>
      <c r="G1" s="434"/>
      <c r="H1" s="434"/>
    </row>
    <row r="2" spans="1:9" ht="18" customHeight="1" x14ac:dyDescent="0.25">
      <c r="A2" s="4"/>
      <c r="B2" s="4"/>
      <c r="C2" s="4"/>
      <c r="D2" s="4"/>
      <c r="E2" s="4"/>
      <c r="F2" s="4"/>
      <c r="G2" s="4"/>
      <c r="H2" s="4"/>
    </row>
    <row r="3" spans="1:9" ht="15.75" customHeight="1" x14ac:dyDescent="0.25">
      <c r="A3" s="434" t="s">
        <v>12</v>
      </c>
      <c r="B3" s="434"/>
      <c r="C3" s="434"/>
      <c r="D3" s="434"/>
      <c r="E3" s="434"/>
      <c r="F3" s="434"/>
      <c r="G3" s="434"/>
      <c r="H3" s="434"/>
    </row>
    <row r="4" spans="1:9" ht="18" x14ac:dyDescent="0.25">
      <c r="A4" s="4"/>
      <c r="B4" s="4"/>
      <c r="C4" s="4"/>
      <c r="D4" s="4"/>
      <c r="E4" s="4"/>
      <c r="F4" s="4"/>
      <c r="G4" s="5"/>
      <c r="H4" s="5"/>
    </row>
    <row r="5" spans="1:9" ht="18" customHeight="1" x14ac:dyDescent="0.25">
      <c r="A5" s="434" t="s">
        <v>35</v>
      </c>
      <c r="B5" s="434"/>
      <c r="C5" s="434"/>
      <c r="D5" s="434"/>
      <c r="E5" s="434"/>
      <c r="F5" s="434"/>
      <c r="G5" s="434"/>
      <c r="H5" s="434"/>
    </row>
    <row r="6" spans="1:9" ht="18" x14ac:dyDescent="0.25">
      <c r="A6" s="4"/>
      <c r="B6" s="4"/>
      <c r="C6" s="4"/>
      <c r="D6" s="4"/>
      <c r="E6" s="4"/>
      <c r="F6" s="4"/>
      <c r="G6" s="5"/>
      <c r="H6" s="5"/>
    </row>
    <row r="7" spans="1:9" ht="25.5" x14ac:dyDescent="0.25">
      <c r="A7" s="3" t="s">
        <v>2</v>
      </c>
      <c r="B7" s="83" t="s">
        <v>3</v>
      </c>
      <c r="C7" s="83" t="s">
        <v>21</v>
      </c>
      <c r="D7" s="3" t="s">
        <v>247</v>
      </c>
      <c r="E7" s="3" t="s">
        <v>259</v>
      </c>
      <c r="F7" s="3" t="s">
        <v>260</v>
      </c>
      <c r="G7" s="3" t="s">
        <v>255</v>
      </c>
      <c r="H7" s="3" t="s">
        <v>74</v>
      </c>
      <c r="I7" s="3" t="s">
        <v>156</v>
      </c>
    </row>
    <row r="8" spans="1:9" x14ac:dyDescent="0.25">
      <c r="A8" s="31"/>
      <c r="B8" s="32"/>
      <c r="C8" s="30" t="s">
        <v>37</v>
      </c>
      <c r="D8" s="371">
        <f>SUM(D9)</f>
        <v>0</v>
      </c>
      <c r="E8" s="371">
        <f t="shared" ref="E8:G9" si="0">SUM(E9)</f>
        <v>0</v>
      </c>
      <c r="F8" s="371">
        <f t="shared" si="0"/>
        <v>0</v>
      </c>
      <c r="G8" s="371">
        <f t="shared" si="0"/>
        <v>0</v>
      </c>
      <c r="H8" s="31"/>
      <c r="I8" s="97"/>
    </row>
    <row r="9" spans="1:9" ht="25.5" x14ac:dyDescent="0.25">
      <c r="A9" s="11">
        <v>8</v>
      </c>
      <c r="B9" s="11"/>
      <c r="C9" s="11" t="s">
        <v>10</v>
      </c>
      <c r="D9" s="187">
        <f>SUM(D10)</f>
        <v>0</v>
      </c>
      <c r="E9" s="187">
        <f t="shared" si="0"/>
        <v>0</v>
      </c>
      <c r="F9" s="187">
        <f t="shared" si="0"/>
        <v>0</v>
      </c>
      <c r="G9" s="187">
        <f t="shared" si="0"/>
        <v>0</v>
      </c>
      <c r="H9" s="9"/>
      <c r="I9" s="97"/>
    </row>
    <row r="10" spans="1:9" x14ac:dyDescent="0.25">
      <c r="A10" s="11"/>
      <c r="B10" s="14">
        <v>84</v>
      </c>
      <c r="C10" s="14" t="s">
        <v>14</v>
      </c>
      <c r="D10" s="185">
        <v>0</v>
      </c>
      <c r="E10" s="185">
        <v>0</v>
      </c>
      <c r="F10" s="185">
        <v>0</v>
      </c>
      <c r="G10" s="185">
        <v>0</v>
      </c>
      <c r="H10" s="9"/>
      <c r="I10" s="97"/>
    </row>
    <row r="11" spans="1:9" x14ac:dyDescent="0.25">
      <c r="A11" s="11"/>
      <c r="B11" s="14"/>
      <c r="C11" s="33"/>
      <c r="D11" s="185"/>
      <c r="E11" s="157"/>
      <c r="F11" s="157"/>
      <c r="G11" s="157"/>
      <c r="H11" s="9"/>
      <c r="I11" s="97"/>
    </row>
    <row r="12" spans="1:9" x14ac:dyDescent="0.25">
      <c r="A12" s="11"/>
      <c r="B12" s="14"/>
      <c r="C12" s="30" t="s">
        <v>40</v>
      </c>
      <c r="D12" s="187">
        <f>SUM(D13)</f>
        <v>0</v>
      </c>
      <c r="E12" s="187">
        <f t="shared" ref="E12:G13" si="1">SUM(E13)</f>
        <v>0</v>
      </c>
      <c r="F12" s="187">
        <f t="shared" si="1"/>
        <v>0</v>
      </c>
      <c r="G12" s="187">
        <f t="shared" si="1"/>
        <v>0</v>
      </c>
      <c r="H12" s="9"/>
      <c r="I12" s="97"/>
    </row>
    <row r="13" spans="1:9" ht="25.5" x14ac:dyDescent="0.25">
      <c r="A13" s="13">
        <v>5</v>
      </c>
      <c r="B13" s="13"/>
      <c r="C13" s="22" t="s">
        <v>11</v>
      </c>
      <c r="D13" s="187">
        <f>SUM(D14)</f>
        <v>0</v>
      </c>
      <c r="E13" s="187">
        <f t="shared" si="1"/>
        <v>0</v>
      </c>
      <c r="F13" s="187">
        <f t="shared" si="1"/>
        <v>0</v>
      </c>
      <c r="G13" s="187">
        <f t="shared" si="1"/>
        <v>0</v>
      </c>
      <c r="H13" s="9"/>
      <c r="I13" s="97"/>
    </row>
    <row r="14" spans="1:9" ht="25.5" x14ac:dyDescent="0.25">
      <c r="A14" s="14"/>
      <c r="B14" s="14">
        <v>54</v>
      </c>
      <c r="C14" s="23" t="s">
        <v>15</v>
      </c>
      <c r="D14" s="185">
        <v>0</v>
      </c>
      <c r="E14" s="185">
        <v>0</v>
      </c>
      <c r="F14" s="185">
        <v>0</v>
      </c>
      <c r="G14" s="185">
        <v>0</v>
      </c>
      <c r="H14" s="10"/>
      <c r="I14" s="97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workbookViewId="0">
      <selection activeCell="F24" sqref="F24"/>
    </sheetView>
  </sheetViews>
  <sheetFormatPr defaultRowHeight="15" x14ac:dyDescent="0.25"/>
  <cols>
    <col min="1" max="5" width="25.28515625" customWidth="1"/>
    <col min="6" max="6" width="16.28515625" customWidth="1"/>
    <col min="7" max="7" width="10.28515625" customWidth="1"/>
  </cols>
  <sheetData>
    <row r="1" spans="1:7" ht="42" customHeight="1" x14ac:dyDescent="0.25">
      <c r="A1" s="434"/>
      <c r="B1" s="434"/>
      <c r="C1" s="434"/>
      <c r="D1" s="434"/>
      <c r="E1" s="434"/>
      <c r="F1" s="434"/>
    </row>
    <row r="2" spans="1:7" ht="18" customHeight="1" x14ac:dyDescent="0.25">
      <c r="A2" s="4"/>
      <c r="B2" s="4"/>
      <c r="C2" s="4"/>
      <c r="D2" s="4"/>
      <c r="E2" s="4"/>
      <c r="F2" s="4"/>
    </row>
    <row r="3" spans="1:7" ht="15.75" customHeight="1" x14ac:dyDescent="0.25">
      <c r="A3" s="434" t="s">
        <v>12</v>
      </c>
      <c r="B3" s="434"/>
      <c r="C3" s="434"/>
      <c r="D3" s="434"/>
      <c r="E3" s="434"/>
      <c r="F3" s="434"/>
    </row>
    <row r="4" spans="1:7" ht="18" x14ac:dyDescent="0.25">
      <c r="A4" s="4"/>
      <c r="B4" s="4"/>
      <c r="C4" s="4"/>
      <c r="D4" s="4"/>
      <c r="E4" s="5"/>
      <c r="F4" s="5"/>
    </row>
    <row r="5" spans="1:7" ht="18" customHeight="1" x14ac:dyDescent="0.25">
      <c r="A5" s="434" t="s">
        <v>36</v>
      </c>
      <c r="B5" s="434"/>
      <c r="C5" s="434"/>
      <c r="D5" s="434"/>
      <c r="E5" s="434"/>
      <c r="F5" s="434"/>
    </row>
    <row r="6" spans="1:7" ht="18" x14ac:dyDescent="0.25">
      <c r="A6" s="4"/>
      <c r="B6" s="4"/>
      <c r="C6" s="4"/>
      <c r="D6" s="4"/>
      <c r="E6" s="5"/>
      <c r="F6" s="5"/>
    </row>
    <row r="7" spans="1:7" ht="25.5" x14ac:dyDescent="0.25">
      <c r="A7" s="83" t="s">
        <v>29</v>
      </c>
      <c r="B7" s="3" t="s">
        <v>247</v>
      </c>
      <c r="C7" s="3" t="s">
        <v>259</v>
      </c>
      <c r="D7" s="3" t="s">
        <v>260</v>
      </c>
      <c r="E7" s="3" t="s">
        <v>255</v>
      </c>
      <c r="F7" s="3" t="s">
        <v>74</v>
      </c>
      <c r="G7" s="3" t="s">
        <v>156</v>
      </c>
    </row>
    <row r="8" spans="1:7" x14ac:dyDescent="0.25">
      <c r="A8" s="11" t="s">
        <v>37</v>
      </c>
      <c r="B8" s="187">
        <f>SUM(B9)</f>
        <v>0</v>
      </c>
      <c r="C8" s="187">
        <f t="shared" ref="C8:E8" si="0">SUM(C9)</f>
        <v>0</v>
      </c>
      <c r="D8" s="187">
        <f t="shared" si="0"/>
        <v>0</v>
      </c>
      <c r="E8" s="187">
        <f t="shared" si="0"/>
        <v>0</v>
      </c>
      <c r="F8" s="41"/>
      <c r="G8" s="401"/>
    </row>
    <row r="9" spans="1:7" ht="25.5" x14ac:dyDescent="0.25">
      <c r="A9" s="11" t="s">
        <v>38</v>
      </c>
      <c r="B9" s="187">
        <f>SUM(B10)</f>
        <v>0</v>
      </c>
      <c r="C9" s="187">
        <f t="shared" ref="C9:E9" si="1">SUM(C10)</f>
        <v>0</v>
      </c>
      <c r="D9" s="187">
        <f t="shared" si="1"/>
        <v>0</v>
      </c>
      <c r="E9" s="187">
        <f t="shared" si="1"/>
        <v>0</v>
      </c>
      <c r="F9" s="187"/>
      <c r="G9" s="401"/>
    </row>
    <row r="10" spans="1:7" ht="25.5" x14ac:dyDescent="0.25">
      <c r="A10" s="16" t="s">
        <v>39</v>
      </c>
      <c r="B10" s="185">
        <v>0</v>
      </c>
      <c r="C10" s="185">
        <v>0</v>
      </c>
      <c r="D10" s="185">
        <v>0</v>
      </c>
      <c r="E10" s="185">
        <v>0</v>
      </c>
      <c r="F10" s="187"/>
      <c r="G10" s="97"/>
    </row>
    <row r="11" spans="1:7" x14ac:dyDescent="0.25">
      <c r="A11" s="16"/>
      <c r="B11" s="8"/>
      <c r="C11" s="9"/>
      <c r="D11" s="9"/>
      <c r="E11" s="9"/>
      <c r="F11" s="187"/>
      <c r="G11" s="97"/>
    </row>
    <row r="12" spans="1:7" x14ac:dyDescent="0.25">
      <c r="A12" s="11" t="s">
        <v>40</v>
      </c>
      <c r="B12" s="187">
        <f>SUM(B13+B15)</f>
        <v>20150.11</v>
      </c>
      <c r="C12" s="187">
        <f t="shared" ref="C12:E12" si="2">SUM(C13+C15)</f>
        <v>0</v>
      </c>
      <c r="D12" s="187">
        <f t="shared" si="2"/>
        <v>22389</v>
      </c>
      <c r="E12" s="187">
        <f t="shared" si="2"/>
        <v>27526.880000000001</v>
      </c>
      <c r="F12" s="187"/>
      <c r="G12" s="97"/>
    </row>
    <row r="13" spans="1:7" x14ac:dyDescent="0.25">
      <c r="A13" s="22" t="s">
        <v>31</v>
      </c>
      <c r="B13" s="187">
        <f>SUM(B14)</f>
        <v>20150.11</v>
      </c>
      <c r="C13" s="187">
        <f t="shared" ref="C13:E13" si="3">SUM(C14)</f>
        <v>0</v>
      </c>
      <c r="D13" s="187">
        <f t="shared" si="3"/>
        <v>22387</v>
      </c>
      <c r="E13" s="187">
        <f t="shared" si="3"/>
        <v>27526.880000000001</v>
      </c>
      <c r="F13" s="187"/>
      <c r="G13" s="97"/>
    </row>
    <row r="14" spans="1:7" x14ac:dyDescent="0.25">
      <c r="A14" s="12" t="s">
        <v>32</v>
      </c>
      <c r="B14" s="185">
        <v>20150.11</v>
      </c>
      <c r="C14" s="157"/>
      <c r="D14" s="157">
        <v>22387</v>
      </c>
      <c r="E14" s="157">
        <v>27526.880000000001</v>
      </c>
      <c r="F14" s="187"/>
      <c r="G14" s="97"/>
    </row>
    <row r="15" spans="1:7" x14ac:dyDescent="0.25">
      <c r="A15" s="22" t="s">
        <v>33</v>
      </c>
      <c r="B15" s="187">
        <f>SUM(B16)</f>
        <v>0</v>
      </c>
      <c r="C15" s="187">
        <f t="shared" ref="C15:E15" si="4">SUM(C16)</f>
        <v>0</v>
      </c>
      <c r="D15" s="187">
        <f t="shared" si="4"/>
        <v>2</v>
      </c>
      <c r="E15" s="187">
        <f t="shared" si="4"/>
        <v>0</v>
      </c>
      <c r="F15" s="187"/>
      <c r="G15" s="97"/>
    </row>
    <row r="16" spans="1:7" x14ac:dyDescent="0.25">
      <c r="A16" s="12" t="s">
        <v>34</v>
      </c>
      <c r="B16" s="185">
        <v>0</v>
      </c>
      <c r="C16" s="185">
        <v>0</v>
      </c>
      <c r="D16" s="185">
        <v>2</v>
      </c>
      <c r="E16" s="185">
        <v>0</v>
      </c>
      <c r="F16" s="187"/>
      <c r="G16" s="97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L360"/>
  <sheetViews>
    <sheetView zoomScaleNormal="100" workbookViewId="0">
      <selection activeCell="F12" sqref="F12:I12"/>
    </sheetView>
  </sheetViews>
  <sheetFormatPr defaultColWidth="9.140625" defaultRowHeight="15" x14ac:dyDescent="0.25"/>
  <cols>
    <col min="1" max="1" width="7.42578125" bestFit="1" customWidth="1"/>
    <col min="2" max="2" width="8.42578125" bestFit="1" customWidth="1"/>
    <col min="3" max="3" width="7" customWidth="1"/>
    <col min="4" max="4" width="27" customWidth="1"/>
    <col min="5" max="5" width="0.140625" customWidth="1"/>
    <col min="6" max="6" width="16.28515625" customWidth="1"/>
    <col min="7" max="7" width="15.85546875" customWidth="1"/>
    <col min="8" max="8" width="15.28515625" customWidth="1"/>
    <col min="9" max="9" width="17.140625" customWidth="1"/>
    <col min="10" max="10" width="12.5703125" customWidth="1"/>
    <col min="11" max="11" width="11.85546875" customWidth="1"/>
  </cols>
  <sheetData>
    <row r="1" spans="1:12" ht="42" customHeight="1" x14ac:dyDescent="0.25">
      <c r="A1" s="434"/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</row>
    <row r="2" spans="1:12" ht="18" x14ac:dyDescent="0.25">
      <c r="A2" s="4"/>
      <c r="B2" s="4"/>
      <c r="C2" s="4"/>
      <c r="D2" s="4"/>
      <c r="E2" s="4"/>
      <c r="F2" s="4"/>
      <c r="G2" s="4"/>
      <c r="H2" s="4"/>
      <c r="I2" s="5"/>
      <c r="J2" s="5"/>
      <c r="K2" s="5"/>
    </row>
    <row r="3" spans="1:12" ht="31.5" x14ac:dyDescent="0.25">
      <c r="A3" s="4"/>
      <c r="B3" s="4"/>
      <c r="C3" s="4"/>
      <c r="D3" s="4"/>
      <c r="E3" s="4"/>
      <c r="F3" s="55" t="s">
        <v>164</v>
      </c>
      <c r="G3" s="55"/>
      <c r="H3" s="4"/>
      <c r="I3" s="5"/>
      <c r="J3" s="5"/>
      <c r="K3" s="5"/>
    </row>
    <row r="4" spans="1:12" ht="18" x14ac:dyDescent="0.25">
      <c r="A4" s="4"/>
      <c r="B4" s="4"/>
      <c r="C4" s="4"/>
      <c r="D4" s="4"/>
      <c r="E4" s="4"/>
      <c r="F4" s="55"/>
      <c r="G4" s="55"/>
      <c r="H4" s="4"/>
      <c r="I4" s="5"/>
      <c r="J4" s="5"/>
      <c r="K4" s="5"/>
    </row>
    <row r="5" spans="1:12" ht="18" customHeight="1" x14ac:dyDescent="0.25">
      <c r="A5" s="434" t="s">
        <v>165</v>
      </c>
      <c r="B5" s="434"/>
      <c r="C5" s="434"/>
      <c r="D5" s="434"/>
      <c r="E5" s="434"/>
      <c r="F5" s="434"/>
      <c r="G5" s="434"/>
      <c r="H5" s="434"/>
      <c r="I5" s="434"/>
      <c r="J5" s="434"/>
      <c r="K5" s="434"/>
    </row>
    <row r="6" spans="1:12" ht="18" x14ac:dyDescent="0.25">
      <c r="A6" s="4"/>
      <c r="B6" s="4"/>
      <c r="C6" s="4"/>
      <c r="D6" s="4"/>
      <c r="E6" s="4"/>
      <c r="F6" s="4"/>
      <c r="G6" s="4"/>
      <c r="H6" s="4"/>
      <c r="I6" s="5"/>
      <c r="J6" s="5"/>
      <c r="K6" s="5"/>
    </row>
    <row r="7" spans="1:12" ht="111" customHeight="1" x14ac:dyDescent="0.25">
      <c r="A7" s="456" t="s">
        <v>166</v>
      </c>
      <c r="B7" s="457"/>
      <c r="C7" s="458"/>
      <c r="D7" s="3" t="s">
        <v>167</v>
      </c>
      <c r="E7" s="3" t="s">
        <v>71</v>
      </c>
      <c r="F7" s="3" t="s">
        <v>267</v>
      </c>
      <c r="G7" s="3" t="s">
        <v>261</v>
      </c>
      <c r="H7" s="3" t="s">
        <v>260</v>
      </c>
      <c r="I7" s="3" t="s">
        <v>268</v>
      </c>
      <c r="J7" s="3" t="s">
        <v>262</v>
      </c>
      <c r="K7" s="3" t="s">
        <v>263</v>
      </c>
    </row>
    <row r="8" spans="1:12" s="81" customFormat="1" x14ac:dyDescent="0.25">
      <c r="A8" s="203"/>
      <c r="B8" s="204"/>
      <c r="C8" s="205"/>
      <c r="D8" s="74">
        <v>1</v>
      </c>
      <c r="E8" s="73">
        <v>2</v>
      </c>
      <c r="F8" s="73">
        <v>2</v>
      </c>
      <c r="G8" s="73">
        <v>3</v>
      </c>
      <c r="H8" s="73">
        <v>4</v>
      </c>
      <c r="I8" s="73">
        <v>5</v>
      </c>
      <c r="J8" s="73">
        <v>6</v>
      </c>
      <c r="K8" s="73">
        <v>7</v>
      </c>
    </row>
    <row r="9" spans="1:12" s="81" customFormat="1" ht="43.9" customHeight="1" x14ac:dyDescent="0.25">
      <c r="A9" s="206"/>
      <c r="B9" s="207">
        <v>11978</v>
      </c>
      <c r="C9" s="208"/>
      <c r="D9" s="209" t="s">
        <v>246</v>
      </c>
      <c r="E9" s="210">
        <f>SUM(E10+E42+E186)</f>
        <v>1327</v>
      </c>
      <c r="F9" s="372">
        <v>997219.71</v>
      </c>
      <c r="G9" s="372"/>
      <c r="H9" s="372">
        <f>SUM(H10+H42+H186)</f>
        <v>1075420</v>
      </c>
      <c r="I9" s="372">
        <f>SUM(I10+I42+I186)</f>
        <v>1082474.9000000001</v>
      </c>
      <c r="J9" s="372">
        <f>SUM(I9/F9*100)</f>
        <v>108.54928850132737</v>
      </c>
      <c r="K9" s="373">
        <f>SUM(I9/H9*100)</f>
        <v>100.6560134645069</v>
      </c>
    </row>
    <row r="10" spans="1:12" ht="26.25" customHeight="1" x14ac:dyDescent="0.25">
      <c r="A10" s="450" t="s">
        <v>168</v>
      </c>
      <c r="B10" s="451"/>
      <c r="C10" s="452"/>
      <c r="D10" s="211" t="s">
        <v>169</v>
      </c>
      <c r="E10" s="212">
        <f>SUM(E11)</f>
        <v>0</v>
      </c>
      <c r="F10" s="374">
        <f t="shared" ref="F10:I10" si="0">SUM(F11)</f>
        <v>8706.9200000000019</v>
      </c>
      <c r="G10" s="374"/>
      <c r="H10" s="374">
        <f t="shared" si="0"/>
        <v>16379</v>
      </c>
      <c r="I10" s="374">
        <f t="shared" si="0"/>
        <v>14686.97</v>
      </c>
      <c r="J10" s="372">
        <f t="shared" ref="J10:J73" si="1">SUM(I10/F10*100)</f>
        <v>168.68157741198951</v>
      </c>
      <c r="K10" s="373">
        <f>I10/H10*100</f>
        <v>89.669515843458086</v>
      </c>
    </row>
    <row r="11" spans="1:12" ht="38.25" customHeight="1" x14ac:dyDescent="0.25">
      <c r="A11" s="453" t="s">
        <v>170</v>
      </c>
      <c r="B11" s="454"/>
      <c r="C11" s="455"/>
      <c r="D11" s="50" t="s">
        <v>171</v>
      </c>
      <c r="E11" s="213">
        <f>SUM(E12+E29)</f>
        <v>0</v>
      </c>
      <c r="F11" s="375">
        <f>SUM(F12+F25+F29)</f>
        <v>8706.9200000000019</v>
      </c>
      <c r="G11" s="375"/>
      <c r="H11" s="375">
        <f>SUM(H12+H25+H29)</f>
        <v>16379</v>
      </c>
      <c r="I11" s="375">
        <f>SUM(I12+I25+I29)</f>
        <v>14686.97</v>
      </c>
      <c r="J11" s="372">
        <f t="shared" si="1"/>
        <v>168.68157741198951</v>
      </c>
      <c r="K11" s="373">
        <f t="shared" ref="K11:K75" si="2">I11/F11*100</f>
        <v>168.68157741198951</v>
      </c>
    </row>
    <row r="12" spans="1:12" ht="14.45" customHeight="1" x14ac:dyDescent="0.25">
      <c r="A12" s="459" t="s">
        <v>172</v>
      </c>
      <c r="B12" s="460"/>
      <c r="C12" s="461"/>
      <c r="D12" s="214" t="s">
        <v>173</v>
      </c>
      <c r="E12" s="215">
        <f>SUM(E13)</f>
        <v>0</v>
      </c>
      <c r="F12" s="380">
        <f t="shared" ref="F12:I12" si="3">SUM(F13)</f>
        <v>4248.7300000000005</v>
      </c>
      <c r="G12" s="380"/>
      <c r="H12" s="380">
        <f t="shared" si="3"/>
        <v>7228</v>
      </c>
      <c r="I12" s="380">
        <f t="shared" si="3"/>
        <v>7994.2099999999991</v>
      </c>
      <c r="J12" s="372">
        <f t="shared" si="1"/>
        <v>188.15528404958656</v>
      </c>
      <c r="K12" s="373">
        <f t="shared" si="2"/>
        <v>188.15528404958656</v>
      </c>
    </row>
    <row r="13" spans="1:12" x14ac:dyDescent="0.25">
      <c r="A13" s="462">
        <v>3</v>
      </c>
      <c r="B13" s="463"/>
      <c r="C13" s="464"/>
      <c r="D13" s="216" t="s">
        <v>6</v>
      </c>
      <c r="E13" s="217">
        <f>SUM(E14+E21)</f>
        <v>0</v>
      </c>
      <c r="F13" s="377">
        <f t="shared" ref="F13:I13" si="4">SUM(F14+F21)</f>
        <v>4248.7300000000005</v>
      </c>
      <c r="G13" s="377"/>
      <c r="H13" s="377">
        <f t="shared" si="4"/>
        <v>7228</v>
      </c>
      <c r="I13" s="377">
        <f t="shared" si="4"/>
        <v>7994.2099999999991</v>
      </c>
      <c r="J13" s="372">
        <f t="shared" si="1"/>
        <v>188.15528404958656</v>
      </c>
      <c r="K13" s="373">
        <f t="shared" si="2"/>
        <v>188.15528404958656</v>
      </c>
    </row>
    <row r="14" spans="1:12" x14ac:dyDescent="0.25">
      <c r="A14" s="465">
        <v>31</v>
      </c>
      <c r="B14" s="466"/>
      <c r="C14" s="467"/>
      <c r="D14" s="136" t="s">
        <v>7</v>
      </c>
      <c r="E14" s="218">
        <f>SUM(E15+E17+E19)</f>
        <v>0</v>
      </c>
      <c r="F14" s="378">
        <f>SUM(F15+F17+F19)</f>
        <v>3992.63</v>
      </c>
      <c r="G14" s="378"/>
      <c r="H14" s="378">
        <f t="shared" ref="H14:I14" si="5">SUM(H15+H17+H19)</f>
        <v>6573</v>
      </c>
      <c r="I14" s="378">
        <f t="shared" si="5"/>
        <v>7226.8499999999995</v>
      </c>
      <c r="J14" s="372">
        <f t="shared" si="1"/>
        <v>181.00475125418583</v>
      </c>
      <c r="K14" s="373">
        <f t="shared" si="2"/>
        <v>181.00475125418583</v>
      </c>
    </row>
    <row r="15" spans="1:12" x14ac:dyDescent="0.25">
      <c r="A15" s="219">
        <v>311</v>
      </c>
      <c r="B15" s="220"/>
      <c r="C15" s="221"/>
      <c r="D15" s="221" t="s">
        <v>174</v>
      </c>
      <c r="E15" s="47">
        <f>SUM(E16)</f>
        <v>0</v>
      </c>
      <c r="F15" s="158">
        <f t="shared" ref="F15:I15" si="6">SUM(F16)</f>
        <v>2902</v>
      </c>
      <c r="G15" s="158"/>
      <c r="H15" s="158">
        <f t="shared" si="6"/>
        <v>5267</v>
      </c>
      <c r="I15" s="158">
        <f t="shared" si="6"/>
        <v>5829.51</v>
      </c>
      <c r="J15" s="372">
        <f t="shared" si="1"/>
        <v>200.87904893177119</v>
      </c>
      <c r="K15" s="373">
        <f t="shared" si="2"/>
        <v>200.87904893177119</v>
      </c>
    </row>
    <row r="16" spans="1:12" x14ac:dyDescent="0.25">
      <c r="A16" s="201">
        <v>3111</v>
      </c>
      <c r="B16" s="82"/>
      <c r="C16" s="202"/>
      <c r="D16" s="202" t="s">
        <v>95</v>
      </c>
      <c r="E16" s="9"/>
      <c r="F16" s="157">
        <v>2902</v>
      </c>
      <c r="G16" s="157"/>
      <c r="H16" s="157">
        <v>5267</v>
      </c>
      <c r="I16" s="157">
        <v>5829.51</v>
      </c>
      <c r="J16" s="372">
        <f t="shared" si="1"/>
        <v>200.87904893177119</v>
      </c>
      <c r="K16" s="373">
        <f t="shared" si="2"/>
        <v>200.87904893177119</v>
      </c>
    </row>
    <row r="17" spans="1:27" x14ac:dyDescent="0.25">
      <c r="A17" s="219">
        <v>312</v>
      </c>
      <c r="B17" s="220"/>
      <c r="C17" s="221"/>
      <c r="D17" s="221" t="s">
        <v>97</v>
      </c>
      <c r="E17" s="47">
        <f>SUM(E18)</f>
        <v>0</v>
      </c>
      <c r="F17" s="158">
        <f t="shared" ref="F17:I17" si="7">SUM(F18)</f>
        <v>611.77</v>
      </c>
      <c r="G17" s="158">
        <f t="shared" si="7"/>
        <v>0</v>
      </c>
      <c r="H17" s="158">
        <f t="shared" si="7"/>
        <v>436</v>
      </c>
      <c r="I17" s="158">
        <f t="shared" si="7"/>
        <v>435.44</v>
      </c>
      <c r="J17" s="372">
        <f t="shared" si="1"/>
        <v>71.177076352223878</v>
      </c>
      <c r="K17" s="373">
        <f t="shared" si="2"/>
        <v>71.177076352223878</v>
      </c>
    </row>
    <row r="18" spans="1:27" x14ac:dyDescent="0.25">
      <c r="A18" s="201">
        <v>3121</v>
      </c>
      <c r="B18" s="82"/>
      <c r="C18" s="202"/>
      <c r="D18" s="202" t="s">
        <v>97</v>
      </c>
      <c r="E18" s="9"/>
      <c r="F18" s="157">
        <v>611.77</v>
      </c>
      <c r="G18" s="157"/>
      <c r="H18" s="157">
        <v>436</v>
      </c>
      <c r="I18" s="157">
        <v>435.44</v>
      </c>
      <c r="J18" s="372">
        <f t="shared" si="1"/>
        <v>71.177076352223878</v>
      </c>
      <c r="K18" s="373">
        <f t="shared" si="2"/>
        <v>71.177076352223878</v>
      </c>
    </row>
    <row r="19" spans="1:27" x14ac:dyDescent="0.25">
      <c r="A19" s="219">
        <v>313</v>
      </c>
      <c r="B19" s="220"/>
      <c r="C19" s="221"/>
      <c r="D19" s="221" t="s">
        <v>98</v>
      </c>
      <c r="E19" s="47">
        <f>SUM(E20)</f>
        <v>0</v>
      </c>
      <c r="F19" s="158">
        <f t="shared" ref="F19:I19" si="8">SUM(F20)</f>
        <v>478.86</v>
      </c>
      <c r="G19" s="158">
        <f t="shared" si="8"/>
        <v>0</v>
      </c>
      <c r="H19" s="158">
        <f t="shared" si="8"/>
        <v>870</v>
      </c>
      <c r="I19" s="158">
        <f t="shared" si="8"/>
        <v>961.9</v>
      </c>
      <c r="J19" s="372">
        <f t="shared" si="1"/>
        <v>200.87290648623815</v>
      </c>
      <c r="K19" s="373">
        <f t="shared" si="2"/>
        <v>200.87290648623815</v>
      </c>
    </row>
    <row r="20" spans="1:27" ht="25.5" x14ac:dyDescent="0.25">
      <c r="A20" s="201">
        <v>3132</v>
      </c>
      <c r="B20" s="82"/>
      <c r="C20" s="202"/>
      <c r="D20" s="202" t="s">
        <v>272</v>
      </c>
      <c r="E20" s="9"/>
      <c r="F20" s="157">
        <v>478.86</v>
      </c>
      <c r="G20" s="157"/>
      <c r="H20" s="157">
        <v>870</v>
      </c>
      <c r="I20" s="157">
        <v>961.9</v>
      </c>
      <c r="J20" s="372">
        <f t="shared" si="1"/>
        <v>200.87290648623815</v>
      </c>
      <c r="K20" s="373">
        <f t="shared" si="2"/>
        <v>200.87290648623815</v>
      </c>
    </row>
    <row r="21" spans="1:27" x14ac:dyDescent="0.25">
      <c r="A21" s="465">
        <v>32</v>
      </c>
      <c r="B21" s="466"/>
      <c r="C21" s="467"/>
      <c r="D21" s="136" t="s">
        <v>13</v>
      </c>
      <c r="E21" s="218">
        <f>SUM(E22)</f>
        <v>0</v>
      </c>
      <c r="F21" s="378">
        <f t="shared" ref="F21:I21" si="9">SUM(F22)</f>
        <v>256.10000000000002</v>
      </c>
      <c r="G21" s="378"/>
      <c r="H21" s="378">
        <f t="shared" si="9"/>
        <v>655</v>
      </c>
      <c r="I21" s="378">
        <f t="shared" si="9"/>
        <v>767.36</v>
      </c>
      <c r="J21" s="372">
        <f t="shared" si="1"/>
        <v>299.63295587661071</v>
      </c>
      <c r="K21" s="373">
        <f t="shared" si="2"/>
        <v>299.63295587661071</v>
      </c>
    </row>
    <row r="22" spans="1:27" ht="25.5" x14ac:dyDescent="0.25">
      <c r="A22" s="219">
        <v>321</v>
      </c>
      <c r="B22" s="220"/>
      <c r="C22" s="221"/>
      <c r="D22" s="221" t="s">
        <v>101</v>
      </c>
      <c r="E22" s="47">
        <f>SUM(E24)</f>
        <v>0</v>
      </c>
      <c r="F22" s="158">
        <f>SUM(F24)</f>
        <v>256.10000000000002</v>
      </c>
      <c r="G22" s="158"/>
      <c r="H22" s="158">
        <f>SUM(H24)</f>
        <v>655</v>
      </c>
      <c r="I22" s="158">
        <f>SUM(I23+I24)</f>
        <v>767.36</v>
      </c>
      <c r="J22" s="372">
        <f t="shared" si="1"/>
        <v>299.63295587661071</v>
      </c>
      <c r="K22" s="373">
        <f t="shared" si="2"/>
        <v>299.63295587661071</v>
      </c>
    </row>
    <row r="23" spans="1:27" x14ac:dyDescent="0.25">
      <c r="A23" s="219">
        <v>3211</v>
      </c>
      <c r="B23" s="220"/>
      <c r="C23" s="221"/>
      <c r="D23" s="202" t="s">
        <v>102</v>
      </c>
      <c r="E23" s="47"/>
      <c r="F23" s="158"/>
      <c r="G23" s="158"/>
      <c r="H23" s="158"/>
      <c r="I23" s="158">
        <v>16.329999999999998</v>
      </c>
      <c r="J23" s="372" t="e">
        <f t="shared" si="1"/>
        <v>#DIV/0!</v>
      </c>
      <c r="K23" s="373"/>
    </row>
    <row r="24" spans="1:27" ht="25.5" x14ac:dyDescent="0.25">
      <c r="A24" s="201">
        <v>3212</v>
      </c>
      <c r="B24" s="82"/>
      <c r="C24" s="202"/>
      <c r="D24" s="202" t="s">
        <v>176</v>
      </c>
      <c r="E24" s="9"/>
      <c r="F24" s="157">
        <v>256.10000000000002</v>
      </c>
      <c r="G24" s="157"/>
      <c r="H24" s="157">
        <v>655</v>
      </c>
      <c r="I24" s="157">
        <v>751.03</v>
      </c>
      <c r="J24" s="372">
        <f t="shared" si="1"/>
        <v>293.25654041390078</v>
      </c>
      <c r="K24" s="373">
        <f t="shared" si="2"/>
        <v>293.25654041390078</v>
      </c>
    </row>
    <row r="25" spans="1:27" s="364" customFormat="1" ht="24.6" customHeight="1" x14ac:dyDescent="0.25">
      <c r="A25" s="360" t="s">
        <v>252</v>
      </c>
      <c r="B25" s="361"/>
      <c r="C25" s="362"/>
      <c r="D25" s="363" t="s">
        <v>242</v>
      </c>
      <c r="E25" s="232"/>
      <c r="F25" s="164">
        <f>SUM(F26:F28)</f>
        <v>0</v>
      </c>
      <c r="G25" s="164">
        <f t="shared" ref="G25:I25" si="10">SUM(G26:G28)</f>
        <v>0</v>
      </c>
      <c r="H25" s="164">
        <f t="shared" si="10"/>
        <v>3100</v>
      </c>
      <c r="I25" s="164">
        <f t="shared" si="10"/>
        <v>0</v>
      </c>
      <c r="J25" s="372" t="e">
        <f t="shared" si="1"/>
        <v>#DIV/0!</v>
      </c>
      <c r="K25" s="373" t="e">
        <f t="shared" si="2"/>
        <v>#DIV/0!</v>
      </c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/>
      <c r="AA25"/>
    </row>
    <row r="26" spans="1:27" x14ac:dyDescent="0.25">
      <c r="A26" s="357">
        <v>311</v>
      </c>
      <c r="B26" s="358"/>
      <c r="C26" s="359"/>
      <c r="D26" s="202" t="s">
        <v>174</v>
      </c>
      <c r="E26" s="9"/>
      <c r="F26" s="157"/>
      <c r="G26" s="157"/>
      <c r="H26" s="157">
        <v>3100</v>
      </c>
      <c r="I26" s="157"/>
      <c r="J26" s="372" t="e">
        <f t="shared" si="1"/>
        <v>#DIV/0!</v>
      </c>
      <c r="K26" s="373" t="e">
        <f t="shared" si="2"/>
        <v>#DIV/0!</v>
      </c>
    </row>
    <row r="27" spans="1:27" x14ac:dyDescent="0.25">
      <c r="A27" s="357">
        <v>313</v>
      </c>
      <c r="B27" s="358"/>
      <c r="C27" s="359"/>
      <c r="D27" s="202" t="s">
        <v>98</v>
      </c>
      <c r="E27" s="9"/>
      <c r="F27" s="157"/>
      <c r="G27" s="157"/>
      <c r="H27" s="157"/>
      <c r="I27" s="157"/>
      <c r="J27" s="372" t="e">
        <f t="shared" si="1"/>
        <v>#DIV/0!</v>
      </c>
      <c r="K27" s="373" t="e">
        <f t="shared" si="2"/>
        <v>#DIV/0!</v>
      </c>
    </row>
    <row r="28" spans="1:27" ht="25.5" x14ac:dyDescent="0.25">
      <c r="A28" s="357">
        <v>321</v>
      </c>
      <c r="B28" s="358"/>
      <c r="C28" s="359"/>
      <c r="D28" s="202" t="s">
        <v>101</v>
      </c>
      <c r="E28" s="9"/>
      <c r="F28" s="157"/>
      <c r="G28" s="157"/>
      <c r="H28" s="157"/>
      <c r="I28" s="157"/>
      <c r="J28" s="372" t="e">
        <f t="shared" si="1"/>
        <v>#DIV/0!</v>
      </c>
      <c r="K28" s="373" t="e">
        <f t="shared" si="2"/>
        <v>#DIV/0!</v>
      </c>
    </row>
    <row r="29" spans="1:27" x14ac:dyDescent="0.25">
      <c r="A29" s="222" t="s">
        <v>177</v>
      </c>
      <c r="B29" s="223"/>
      <c r="C29" s="223"/>
      <c r="D29" s="224" t="s">
        <v>178</v>
      </c>
      <c r="E29" s="225">
        <f>SUM(E30)</f>
        <v>0</v>
      </c>
      <c r="F29" s="379">
        <f t="shared" ref="F29:I29" si="11">SUM(F30)</f>
        <v>4458.1900000000005</v>
      </c>
      <c r="G29" s="379"/>
      <c r="H29" s="379">
        <f t="shared" si="11"/>
        <v>6051</v>
      </c>
      <c r="I29" s="379">
        <f t="shared" si="11"/>
        <v>6692.76</v>
      </c>
      <c r="J29" s="372">
        <f t="shared" si="1"/>
        <v>150.12280768652749</v>
      </c>
      <c r="K29" s="373">
        <f t="shared" si="2"/>
        <v>150.12280768652749</v>
      </c>
    </row>
    <row r="30" spans="1:27" s="229" customFormat="1" x14ac:dyDescent="0.25">
      <c r="A30" s="226">
        <v>3</v>
      </c>
      <c r="B30" s="227"/>
      <c r="C30" s="228"/>
      <c r="D30" s="228" t="s">
        <v>6</v>
      </c>
      <c r="E30" s="217">
        <f>SUM(E31+E38)</f>
        <v>0</v>
      </c>
      <c r="F30" s="377">
        <f t="shared" ref="F30:I30" si="12">SUM(F31+F38)</f>
        <v>4458.1900000000005</v>
      </c>
      <c r="G30" s="377"/>
      <c r="H30" s="377">
        <f t="shared" si="12"/>
        <v>6051</v>
      </c>
      <c r="I30" s="377">
        <f t="shared" si="12"/>
        <v>6692.76</v>
      </c>
      <c r="J30" s="372">
        <f t="shared" si="1"/>
        <v>150.12280768652749</v>
      </c>
      <c r="K30" s="373">
        <f t="shared" si="2"/>
        <v>150.12280768652749</v>
      </c>
    </row>
    <row r="31" spans="1:27" x14ac:dyDescent="0.25">
      <c r="A31" s="230">
        <v>31</v>
      </c>
      <c r="B31" s="231"/>
      <c r="C31" s="136"/>
      <c r="D31" s="136" t="s">
        <v>7</v>
      </c>
      <c r="E31" s="218">
        <f>SUM(E32+E34+E36)</f>
        <v>0</v>
      </c>
      <c r="F31" s="378">
        <f t="shared" ref="F31:I31" si="13">SUM(F32+F34+F36)</f>
        <v>4184.6400000000003</v>
      </c>
      <c r="G31" s="378"/>
      <c r="H31" s="378">
        <f t="shared" si="13"/>
        <v>5503</v>
      </c>
      <c r="I31" s="378">
        <f t="shared" si="13"/>
        <v>6050.31</v>
      </c>
      <c r="J31" s="372">
        <f t="shared" si="1"/>
        <v>144.58376347786191</v>
      </c>
      <c r="K31" s="373">
        <f t="shared" si="2"/>
        <v>144.58376347786191</v>
      </c>
    </row>
    <row r="32" spans="1:27" x14ac:dyDescent="0.25">
      <c r="A32" s="219">
        <v>311</v>
      </c>
      <c r="B32" s="220"/>
      <c r="C32" s="221"/>
      <c r="D32" s="221" t="s">
        <v>174</v>
      </c>
      <c r="E32" s="47">
        <f>SUM(E33)</f>
        <v>0</v>
      </c>
      <c r="F32" s="158">
        <f t="shared" ref="F32:I32" si="14">SUM(F33)</f>
        <v>3051.5</v>
      </c>
      <c r="G32" s="158"/>
      <c r="H32" s="158">
        <f t="shared" si="14"/>
        <v>4410</v>
      </c>
      <c r="I32" s="158">
        <f t="shared" si="14"/>
        <v>4880.49</v>
      </c>
      <c r="J32" s="372">
        <f t="shared" si="1"/>
        <v>159.93740783221367</v>
      </c>
      <c r="K32" s="373">
        <f t="shared" si="2"/>
        <v>159.93740783221367</v>
      </c>
    </row>
    <row r="33" spans="1:11" ht="18" customHeight="1" x14ac:dyDescent="0.25">
      <c r="A33" s="201">
        <v>3111</v>
      </c>
      <c r="B33" s="82"/>
      <c r="C33" s="202"/>
      <c r="D33" s="202" t="s">
        <v>95</v>
      </c>
      <c r="E33" s="9"/>
      <c r="F33" s="157">
        <v>3051.5</v>
      </c>
      <c r="G33" s="157"/>
      <c r="H33" s="157">
        <v>4410</v>
      </c>
      <c r="I33" s="157">
        <v>4880.49</v>
      </c>
      <c r="J33" s="372">
        <f t="shared" si="1"/>
        <v>159.93740783221367</v>
      </c>
      <c r="K33" s="373">
        <f t="shared" si="2"/>
        <v>159.93740783221367</v>
      </c>
    </row>
    <row r="34" spans="1:11" ht="18.600000000000001" customHeight="1" x14ac:dyDescent="0.25">
      <c r="A34" s="219">
        <v>312</v>
      </c>
      <c r="B34" s="220"/>
      <c r="C34" s="221"/>
      <c r="D34" s="221" t="s">
        <v>97</v>
      </c>
      <c r="E34" s="47">
        <f>SUM(E35)</f>
        <v>0</v>
      </c>
      <c r="F34" s="158">
        <f t="shared" ref="F34:H34" si="15">SUM(F35)</f>
        <v>629.66999999999996</v>
      </c>
      <c r="G34" s="158"/>
      <c r="H34" s="158">
        <f t="shared" si="15"/>
        <v>365</v>
      </c>
      <c r="I34" s="158">
        <f>SUM(I35)</f>
        <v>364.56</v>
      </c>
      <c r="J34" s="372">
        <f t="shared" si="1"/>
        <v>57.896993663347473</v>
      </c>
      <c r="K34" s="373">
        <f t="shared" si="2"/>
        <v>57.896993663347473</v>
      </c>
    </row>
    <row r="35" spans="1:11" ht="15" customHeight="1" x14ac:dyDescent="0.25">
      <c r="A35" s="201">
        <v>3121</v>
      </c>
      <c r="B35" s="82"/>
      <c r="C35" s="202"/>
      <c r="D35" s="202" t="s">
        <v>97</v>
      </c>
      <c r="E35" s="9"/>
      <c r="F35" s="157">
        <v>629.66999999999996</v>
      </c>
      <c r="G35" s="157"/>
      <c r="H35" s="157">
        <v>365</v>
      </c>
      <c r="I35" s="157">
        <v>364.56</v>
      </c>
      <c r="J35" s="372">
        <f t="shared" si="1"/>
        <v>57.896993663347473</v>
      </c>
      <c r="K35" s="373">
        <f t="shared" si="2"/>
        <v>57.896993663347473</v>
      </c>
    </row>
    <row r="36" spans="1:11" x14ac:dyDescent="0.25">
      <c r="A36" s="219">
        <v>313</v>
      </c>
      <c r="B36" s="220"/>
      <c r="C36" s="221"/>
      <c r="D36" s="221" t="s">
        <v>98</v>
      </c>
      <c r="E36" s="47">
        <f>SUM(E37)</f>
        <v>0</v>
      </c>
      <c r="F36" s="157">
        <f t="shared" ref="F36:I36" si="16">SUM(F37)</f>
        <v>503.47</v>
      </c>
      <c r="G36" s="157"/>
      <c r="H36" s="158">
        <f t="shared" si="16"/>
        <v>728</v>
      </c>
      <c r="I36" s="158">
        <f t="shared" si="16"/>
        <v>805.26</v>
      </c>
      <c r="J36" s="372">
        <f t="shared" si="1"/>
        <v>159.94200250263174</v>
      </c>
      <c r="K36" s="373">
        <f t="shared" si="2"/>
        <v>159.94200250263174</v>
      </c>
    </row>
    <row r="37" spans="1:11" ht="24" customHeight="1" x14ac:dyDescent="0.25">
      <c r="A37" s="201">
        <v>3132</v>
      </c>
      <c r="B37" s="82"/>
      <c r="C37" s="202"/>
      <c r="D37" s="202" t="s">
        <v>175</v>
      </c>
      <c r="E37" s="9"/>
      <c r="F37" s="157">
        <v>503.47</v>
      </c>
      <c r="G37" s="157"/>
      <c r="H37" s="157">
        <v>728</v>
      </c>
      <c r="I37" s="157">
        <v>805.26</v>
      </c>
      <c r="J37" s="372">
        <f t="shared" si="1"/>
        <v>159.94200250263174</v>
      </c>
      <c r="K37" s="373">
        <f t="shared" si="2"/>
        <v>159.94200250263174</v>
      </c>
    </row>
    <row r="38" spans="1:11" x14ac:dyDescent="0.25">
      <c r="A38" s="230">
        <v>32</v>
      </c>
      <c r="B38" s="231"/>
      <c r="C38" s="136"/>
      <c r="D38" s="136" t="s">
        <v>13</v>
      </c>
      <c r="E38" s="218">
        <f>SUM(E39)</f>
        <v>0</v>
      </c>
      <c r="F38" s="378">
        <f t="shared" ref="F38:I38" si="17">SUM(F39)</f>
        <v>273.55</v>
      </c>
      <c r="G38" s="378"/>
      <c r="H38" s="378">
        <f t="shared" si="17"/>
        <v>548</v>
      </c>
      <c r="I38" s="378">
        <f t="shared" si="17"/>
        <v>642.44999999999993</v>
      </c>
      <c r="J38" s="372">
        <f t="shared" si="1"/>
        <v>234.85651617620172</v>
      </c>
      <c r="K38" s="373">
        <f t="shared" si="2"/>
        <v>234.85651617620172</v>
      </c>
    </row>
    <row r="39" spans="1:11" ht="27" customHeight="1" x14ac:dyDescent="0.25">
      <c r="A39" s="219">
        <v>321</v>
      </c>
      <c r="B39" s="220"/>
      <c r="C39" s="221"/>
      <c r="D39" s="221" t="s">
        <v>101</v>
      </c>
      <c r="E39" s="47">
        <f>SUM(E41)</f>
        <v>0</v>
      </c>
      <c r="F39" s="158">
        <f>SUM(F41)</f>
        <v>273.55</v>
      </c>
      <c r="G39" s="158"/>
      <c r="H39" s="158">
        <f>SUM(H41)</f>
        <v>548</v>
      </c>
      <c r="I39" s="158">
        <f>SUM(I40+I41)</f>
        <v>642.44999999999993</v>
      </c>
      <c r="J39" s="372">
        <f t="shared" si="1"/>
        <v>234.85651617620172</v>
      </c>
      <c r="K39" s="373">
        <f t="shared" si="2"/>
        <v>234.85651617620172</v>
      </c>
    </row>
    <row r="40" spans="1:11" ht="27" customHeight="1" x14ac:dyDescent="0.25">
      <c r="A40" s="219">
        <v>3211</v>
      </c>
      <c r="B40" s="220"/>
      <c r="C40" s="221"/>
      <c r="D40" s="202" t="s">
        <v>102</v>
      </c>
      <c r="E40" s="47"/>
      <c r="F40" s="158"/>
      <c r="G40" s="158"/>
      <c r="H40" s="158"/>
      <c r="I40" s="158">
        <v>13.67</v>
      </c>
      <c r="J40" s="372" t="e">
        <f t="shared" si="1"/>
        <v>#DIV/0!</v>
      </c>
      <c r="K40" s="373"/>
    </row>
    <row r="41" spans="1:11" ht="39.6" customHeight="1" x14ac:dyDescent="0.25">
      <c r="A41" s="201">
        <v>3212</v>
      </c>
      <c r="B41" s="82"/>
      <c r="C41" s="202"/>
      <c r="D41" s="202" t="s">
        <v>176</v>
      </c>
      <c r="E41" s="9"/>
      <c r="F41" s="157">
        <v>273.55</v>
      </c>
      <c r="G41" s="157"/>
      <c r="H41" s="157">
        <v>548</v>
      </c>
      <c r="I41" s="157">
        <v>628.78</v>
      </c>
      <c r="J41" s="372">
        <f t="shared" si="1"/>
        <v>229.85925790531891</v>
      </c>
      <c r="K41" s="373">
        <f t="shared" si="2"/>
        <v>229.85925790531891</v>
      </c>
    </row>
    <row r="42" spans="1:11" ht="26.45" customHeight="1" x14ac:dyDescent="0.25">
      <c r="A42" s="450" t="s">
        <v>179</v>
      </c>
      <c r="B42" s="451"/>
      <c r="C42" s="452"/>
      <c r="D42" s="211" t="s">
        <v>180</v>
      </c>
      <c r="E42" s="52">
        <f>SUM(E43+E171+E177+E349)</f>
        <v>0</v>
      </c>
      <c r="F42" s="164">
        <v>955860.68</v>
      </c>
      <c r="G42" s="164"/>
      <c r="H42" s="164">
        <f>SUM(H43+H171+H177+H349)</f>
        <v>1016095</v>
      </c>
      <c r="I42" s="164">
        <f>SUM(I43+I171+I177+I349)</f>
        <v>1046079.57</v>
      </c>
      <c r="J42" s="372">
        <f t="shared" si="1"/>
        <v>109.43849787816357</v>
      </c>
      <c r="K42" s="373">
        <f t="shared" si="2"/>
        <v>109.43849787816357</v>
      </c>
    </row>
    <row r="43" spans="1:11" ht="39.6" customHeight="1" x14ac:dyDescent="0.25">
      <c r="A43" s="453" t="s">
        <v>181</v>
      </c>
      <c r="B43" s="454"/>
      <c r="C43" s="455"/>
      <c r="D43" s="50" t="s">
        <v>182</v>
      </c>
      <c r="E43" s="27">
        <f>SUM(E44+E79+E115+E153)</f>
        <v>0</v>
      </c>
      <c r="F43" s="156">
        <v>921880.81</v>
      </c>
      <c r="G43" s="156"/>
      <c r="H43" s="156">
        <f t="shared" ref="H43:I43" si="18">SUM(H44+H79+H115+H153)</f>
        <v>981895</v>
      </c>
      <c r="I43" s="156">
        <f t="shared" si="18"/>
        <v>1012679.57</v>
      </c>
      <c r="J43" s="372">
        <f t="shared" si="1"/>
        <v>109.84929494301979</v>
      </c>
      <c r="K43" s="373">
        <f t="shared" si="2"/>
        <v>109.84929494301979</v>
      </c>
    </row>
    <row r="44" spans="1:11" ht="21.6" customHeight="1" x14ac:dyDescent="0.25">
      <c r="A44" s="471" t="s">
        <v>172</v>
      </c>
      <c r="B44" s="472"/>
      <c r="C44" s="473"/>
      <c r="D44" s="233" t="s">
        <v>173</v>
      </c>
      <c r="E44" s="215">
        <f>SUM(E45)</f>
        <v>0</v>
      </c>
      <c r="F44" s="380">
        <f t="shared" ref="F44:I44" si="19">SUM(F45)</f>
        <v>9603.7199999999993</v>
      </c>
      <c r="G44" s="380"/>
      <c r="H44" s="380">
        <f t="shared" si="19"/>
        <v>8395</v>
      </c>
      <c r="I44" s="380">
        <f t="shared" si="19"/>
        <v>9936.0400000000009</v>
      </c>
      <c r="J44" s="372">
        <f t="shared" si="1"/>
        <v>103.4603257904229</v>
      </c>
      <c r="K44" s="373">
        <f t="shared" si="2"/>
        <v>103.4603257904229</v>
      </c>
    </row>
    <row r="45" spans="1:11" ht="18" customHeight="1" x14ac:dyDescent="0.25">
      <c r="A45" s="462">
        <v>3</v>
      </c>
      <c r="B45" s="463"/>
      <c r="C45" s="464"/>
      <c r="D45" s="216" t="s">
        <v>6</v>
      </c>
      <c r="E45" s="217">
        <f>SUM(E46+E75)</f>
        <v>0</v>
      </c>
      <c r="F45" s="377">
        <f t="shared" ref="F45:I45" si="20">SUM(F46+F75)</f>
        <v>9603.7199999999993</v>
      </c>
      <c r="G45" s="377"/>
      <c r="H45" s="377">
        <f t="shared" si="20"/>
        <v>8395</v>
      </c>
      <c r="I45" s="377">
        <f t="shared" si="20"/>
        <v>9936.0400000000009</v>
      </c>
      <c r="J45" s="372">
        <f t="shared" si="1"/>
        <v>103.4603257904229</v>
      </c>
      <c r="K45" s="373">
        <f t="shared" si="2"/>
        <v>103.4603257904229</v>
      </c>
    </row>
    <row r="46" spans="1:11" ht="14.45" customHeight="1" x14ac:dyDescent="0.25">
      <c r="A46" s="468">
        <v>32</v>
      </c>
      <c r="B46" s="469"/>
      <c r="C46" s="470"/>
      <c r="D46" s="234" t="s">
        <v>13</v>
      </c>
      <c r="E46" s="218">
        <f>SUM(E47+E52+E59+E69)</f>
        <v>0</v>
      </c>
      <c r="F46" s="378">
        <f t="shared" ref="F46:I46" si="21">SUM(F47+F52+F59+F69)</f>
        <v>9603.7199999999993</v>
      </c>
      <c r="G46" s="378"/>
      <c r="H46" s="378">
        <f t="shared" si="21"/>
        <v>8395</v>
      </c>
      <c r="I46" s="378">
        <f t="shared" si="21"/>
        <v>9936.0400000000009</v>
      </c>
      <c r="J46" s="372">
        <f t="shared" si="1"/>
        <v>103.4603257904229</v>
      </c>
      <c r="K46" s="373">
        <f t="shared" si="2"/>
        <v>103.4603257904229</v>
      </c>
    </row>
    <row r="47" spans="1:11" ht="14.45" customHeight="1" x14ac:dyDescent="0.25">
      <c r="A47" s="235">
        <v>321</v>
      </c>
      <c r="B47" s="236"/>
      <c r="C47" s="237"/>
      <c r="D47" s="221" t="s">
        <v>101</v>
      </c>
      <c r="E47" s="47">
        <f>SUM(E48:E51)</f>
        <v>0</v>
      </c>
      <c r="F47" s="158">
        <f>SUM(F48:F49)</f>
        <v>200</v>
      </c>
      <c r="G47" s="158"/>
      <c r="H47" s="158">
        <f t="shared" ref="H47:I47" si="22">SUM(H48:H51)</f>
        <v>395</v>
      </c>
      <c r="I47" s="158">
        <f t="shared" si="22"/>
        <v>0</v>
      </c>
      <c r="J47" s="372">
        <f t="shared" si="1"/>
        <v>0</v>
      </c>
      <c r="K47" s="373">
        <f t="shared" si="2"/>
        <v>0</v>
      </c>
    </row>
    <row r="48" spans="1:11" ht="14.45" customHeight="1" x14ac:dyDescent="0.25">
      <c r="A48" s="238">
        <v>3211</v>
      </c>
      <c r="B48" s="239"/>
      <c r="C48" s="240"/>
      <c r="D48" s="202" t="s">
        <v>102</v>
      </c>
      <c r="E48" s="9"/>
      <c r="F48" s="157">
        <v>200</v>
      </c>
      <c r="G48" s="157"/>
      <c r="H48" s="157">
        <v>395</v>
      </c>
      <c r="I48" s="157"/>
      <c r="J48" s="372">
        <f t="shared" si="1"/>
        <v>0</v>
      </c>
      <c r="K48" s="373">
        <f t="shared" si="2"/>
        <v>0</v>
      </c>
    </row>
    <row r="49" spans="1:11" ht="25.15" customHeight="1" x14ac:dyDescent="0.25">
      <c r="A49" s="238">
        <v>3212</v>
      </c>
      <c r="B49" s="239"/>
      <c r="C49" s="240"/>
      <c r="D49" s="202" t="s">
        <v>183</v>
      </c>
      <c r="E49" s="9"/>
      <c r="F49" s="157"/>
      <c r="G49" s="157"/>
      <c r="H49" s="157"/>
      <c r="I49" s="157"/>
      <c r="J49" s="372" t="e">
        <f t="shared" si="1"/>
        <v>#DIV/0!</v>
      </c>
      <c r="K49" s="373" t="e">
        <f t="shared" si="2"/>
        <v>#DIV/0!</v>
      </c>
    </row>
    <row r="50" spans="1:11" ht="26.25" customHeight="1" x14ac:dyDescent="0.25">
      <c r="A50" s="238">
        <v>3213</v>
      </c>
      <c r="B50" s="239"/>
      <c r="C50" s="240"/>
      <c r="D50" s="202" t="s">
        <v>184</v>
      </c>
      <c r="E50" s="9"/>
      <c r="F50" s="157"/>
      <c r="G50" s="157"/>
      <c r="H50" s="157"/>
      <c r="I50" s="157"/>
      <c r="J50" s="372" t="e">
        <f t="shared" si="1"/>
        <v>#DIV/0!</v>
      </c>
      <c r="K50" s="373" t="e">
        <f t="shared" si="2"/>
        <v>#DIV/0!</v>
      </c>
    </row>
    <row r="51" spans="1:11" ht="25.9" customHeight="1" x14ac:dyDescent="0.25">
      <c r="A51" s="238">
        <v>3214</v>
      </c>
      <c r="B51" s="239"/>
      <c r="C51" s="240"/>
      <c r="D51" s="202" t="s">
        <v>185</v>
      </c>
      <c r="E51" s="9"/>
      <c r="F51" s="157"/>
      <c r="G51" s="157"/>
      <c r="H51" s="157"/>
      <c r="I51" s="157"/>
      <c r="J51" s="372" t="e">
        <f t="shared" si="1"/>
        <v>#DIV/0!</v>
      </c>
      <c r="K51" s="373" t="e">
        <f t="shared" si="2"/>
        <v>#DIV/0!</v>
      </c>
    </row>
    <row r="52" spans="1:11" ht="19.899999999999999" customHeight="1" x14ac:dyDescent="0.25">
      <c r="A52" s="235">
        <v>322</v>
      </c>
      <c r="B52" s="236"/>
      <c r="C52" s="237"/>
      <c r="D52" s="221" t="s">
        <v>186</v>
      </c>
      <c r="E52" s="47">
        <f>SUM(E53:E58)</f>
        <v>0</v>
      </c>
      <c r="F52" s="158">
        <f>SUM(F53:F58)</f>
        <v>1866.03</v>
      </c>
      <c r="G52" s="158">
        <f t="shared" ref="G52:I52" si="23">SUM(G53:G58)</f>
        <v>0</v>
      </c>
      <c r="H52" s="158">
        <f t="shared" si="23"/>
        <v>2000</v>
      </c>
      <c r="I52" s="158">
        <f t="shared" si="23"/>
        <v>2391.29</v>
      </c>
      <c r="J52" s="372">
        <f t="shared" si="1"/>
        <v>128.1485292305054</v>
      </c>
      <c r="K52" s="373">
        <f t="shared" si="2"/>
        <v>128.1485292305054</v>
      </c>
    </row>
    <row r="53" spans="1:11" ht="26.45" customHeight="1" x14ac:dyDescent="0.25">
      <c r="A53" s="238">
        <v>3221</v>
      </c>
      <c r="B53" s="239"/>
      <c r="C53" s="240"/>
      <c r="D53" s="202" t="s">
        <v>187</v>
      </c>
      <c r="E53" s="9"/>
      <c r="F53" s="157">
        <v>697.1</v>
      </c>
      <c r="G53" s="157"/>
      <c r="H53" s="157">
        <v>2000</v>
      </c>
      <c r="I53" s="157"/>
      <c r="J53" s="372">
        <f t="shared" si="1"/>
        <v>0</v>
      </c>
      <c r="K53" s="373">
        <f t="shared" si="2"/>
        <v>0</v>
      </c>
    </row>
    <row r="54" spans="1:11" ht="18" customHeight="1" x14ac:dyDescent="0.25">
      <c r="A54" s="238">
        <v>3222</v>
      </c>
      <c r="B54" s="239"/>
      <c r="C54" s="240"/>
      <c r="D54" s="202" t="s">
        <v>107</v>
      </c>
      <c r="E54" s="9"/>
      <c r="F54" s="157"/>
      <c r="G54" s="157"/>
      <c r="H54" s="157"/>
      <c r="I54" s="157"/>
      <c r="J54" s="372" t="e">
        <f t="shared" si="1"/>
        <v>#DIV/0!</v>
      </c>
      <c r="K54" s="373" t="e">
        <f t="shared" si="2"/>
        <v>#DIV/0!</v>
      </c>
    </row>
    <row r="55" spans="1:11" ht="18" customHeight="1" x14ac:dyDescent="0.25">
      <c r="A55" s="238">
        <v>3223</v>
      </c>
      <c r="B55" s="239"/>
      <c r="C55" s="240"/>
      <c r="D55" s="202" t="s">
        <v>108</v>
      </c>
      <c r="E55" s="9"/>
      <c r="F55" s="157">
        <v>932.23</v>
      </c>
      <c r="G55" s="157"/>
      <c r="H55" s="157"/>
      <c r="I55" s="157">
        <v>2391.29</v>
      </c>
      <c r="J55" s="372">
        <f t="shared" si="1"/>
        <v>256.51287772330858</v>
      </c>
      <c r="K55" s="373">
        <f t="shared" si="2"/>
        <v>256.51287772330858</v>
      </c>
    </row>
    <row r="56" spans="1:11" ht="28.15" customHeight="1" x14ac:dyDescent="0.25">
      <c r="A56" s="238">
        <v>3224</v>
      </c>
      <c r="B56" s="239"/>
      <c r="C56" s="240"/>
      <c r="D56" s="202" t="s">
        <v>109</v>
      </c>
      <c r="E56" s="9"/>
      <c r="F56" s="157">
        <v>236.7</v>
      </c>
      <c r="G56" s="157"/>
      <c r="H56" s="157"/>
      <c r="I56" s="157"/>
      <c r="J56" s="372">
        <f t="shared" si="1"/>
        <v>0</v>
      </c>
      <c r="K56" s="373">
        <f t="shared" si="2"/>
        <v>0</v>
      </c>
    </row>
    <row r="57" spans="1:11" ht="18.600000000000001" customHeight="1" x14ac:dyDescent="0.25">
      <c r="A57" s="238">
        <v>3225</v>
      </c>
      <c r="B57" s="239"/>
      <c r="C57" s="240"/>
      <c r="D57" s="202" t="s">
        <v>188</v>
      </c>
      <c r="E57" s="9"/>
      <c r="F57" s="157"/>
      <c r="G57" s="157"/>
      <c r="H57" s="157"/>
      <c r="I57" s="157"/>
      <c r="J57" s="372" t="e">
        <f t="shared" si="1"/>
        <v>#DIV/0!</v>
      </c>
      <c r="K57" s="373" t="e">
        <f t="shared" si="2"/>
        <v>#DIV/0!</v>
      </c>
    </row>
    <row r="58" spans="1:11" ht="24.6" customHeight="1" x14ac:dyDescent="0.25">
      <c r="A58" s="238">
        <v>3227</v>
      </c>
      <c r="B58" s="239"/>
      <c r="C58" s="240"/>
      <c r="D58" s="202" t="s">
        <v>111</v>
      </c>
      <c r="E58" s="9"/>
      <c r="F58" s="157"/>
      <c r="G58" s="157"/>
      <c r="H58" s="157"/>
      <c r="I58" s="157"/>
      <c r="J58" s="372" t="e">
        <f t="shared" si="1"/>
        <v>#DIV/0!</v>
      </c>
      <c r="K58" s="373" t="e">
        <f t="shared" si="2"/>
        <v>#DIV/0!</v>
      </c>
    </row>
    <row r="59" spans="1:11" ht="18.600000000000001" customHeight="1" x14ac:dyDescent="0.25">
      <c r="A59" s="241">
        <v>323</v>
      </c>
      <c r="B59" s="242"/>
      <c r="C59" s="243"/>
      <c r="D59" s="221" t="s">
        <v>112</v>
      </c>
      <c r="E59" s="47">
        <f>SUM(E60:E68)</f>
        <v>0</v>
      </c>
      <c r="F59" s="158">
        <f>SUM(F60:F68)</f>
        <v>7537.69</v>
      </c>
      <c r="G59" s="158"/>
      <c r="H59" s="158">
        <f t="shared" ref="H59:I59" si="24">SUM(H60:H68)</f>
        <v>6000</v>
      </c>
      <c r="I59" s="158">
        <f t="shared" si="24"/>
        <v>7544.75</v>
      </c>
      <c r="J59" s="372">
        <f t="shared" si="1"/>
        <v>100.09366264730973</v>
      </c>
      <c r="K59" s="373">
        <f t="shared" si="2"/>
        <v>100.09366264730973</v>
      </c>
    </row>
    <row r="60" spans="1:11" ht="27.75" customHeight="1" x14ac:dyDescent="0.25">
      <c r="A60" s="244">
        <v>3231</v>
      </c>
      <c r="B60" s="245"/>
      <c r="C60" s="246"/>
      <c r="D60" s="247" t="s">
        <v>189</v>
      </c>
      <c r="E60" s="9"/>
      <c r="F60" s="157">
        <v>3592.83</v>
      </c>
      <c r="G60" s="157"/>
      <c r="H60" s="157">
        <v>6000</v>
      </c>
      <c r="I60" s="157">
        <v>7401.97</v>
      </c>
      <c r="J60" s="372">
        <f t="shared" si="1"/>
        <v>206.020602143714</v>
      </c>
      <c r="K60" s="373">
        <f t="shared" si="2"/>
        <v>206.020602143714</v>
      </c>
    </row>
    <row r="61" spans="1:11" ht="28.15" customHeight="1" x14ac:dyDescent="0.25">
      <c r="A61" s="238">
        <v>3232</v>
      </c>
      <c r="B61" s="239"/>
      <c r="C61" s="240"/>
      <c r="D61" s="202" t="s">
        <v>114</v>
      </c>
      <c r="E61" s="9"/>
      <c r="F61" s="157">
        <v>887.5</v>
      </c>
      <c r="G61" s="157"/>
      <c r="H61" s="157"/>
      <c r="I61" s="157"/>
      <c r="J61" s="372">
        <f t="shared" si="1"/>
        <v>0</v>
      </c>
      <c r="K61" s="373">
        <f t="shared" si="2"/>
        <v>0</v>
      </c>
    </row>
    <row r="62" spans="1:11" ht="18.600000000000001" customHeight="1" x14ac:dyDescent="0.25">
      <c r="A62" s="238">
        <v>3233</v>
      </c>
      <c r="B62" s="239"/>
      <c r="C62" s="240"/>
      <c r="D62" s="202" t="s">
        <v>190</v>
      </c>
      <c r="E62" s="9"/>
      <c r="F62" s="157"/>
      <c r="G62" s="157"/>
      <c r="H62" s="157"/>
      <c r="I62" s="157"/>
      <c r="J62" s="372" t="e">
        <f t="shared" si="1"/>
        <v>#DIV/0!</v>
      </c>
      <c r="K62" s="373" t="e">
        <f t="shared" si="2"/>
        <v>#DIV/0!</v>
      </c>
    </row>
    <row r="63" spans="1:11" ht="18.600000000000001" customHeight="1" x14ac:dyDescent="0.25">
      <c r="A63" s="238">
        <v>3234</v>
      </c>
      <c r="B63" s="239"/>
      <c r="C63" s="240"/>
      <c r="D63" s="202" t="s">
        <v>116</v>
      </c>
      <c r="E63" s="9"/>
      <c r="F63" s="157">
        <v>247.54</v>
      </c>
      <c r="G63" s="157"/>
      <c r="H63" s="157"/>
      <c r="I63" s="157">
        <v>111.74</v>
      </c>
      <c r="J63" s="372">
        <f t="shared" si="1"/>
        <v>45.140179364951116</v>
      </c>
      <c r="K63" s="373">
        <f t="shared" si="2"/>
        <v>45.140179364951116</v>
      </c>
    </row>
    <row r="64" spans="1:11" ht="18.600000000000001" customHeight="1" x14ac:dyDescent="0.25">
      <c r="A64" s="238">
        <v>3235</v>
      </c>
      <c r="B64" s="239"/>
      <c r="C64" s="240"/>
      <c r="D64" s="202" t="s">
        <v>117</v>
      </c>
      <c r="E64" s="9"/>
      <c r="F64" s="157"/>
      <c r="G64" s="157"/>
      <c r="H64" s="157"/>
      <c r="I64" s="157">
        <v>18.75</v>
      </c>
      <c r="J64" s="372" t="e">
        <f t="shared" si="1"/>
        <v>#DIV/0!</v>
      </c>
      <c r="K64" s="373" t="e">
        <f t="shared" si="2"/>
        <v>#DIV/0!</v>
      </c>
    </row>
    <row r="65" spans="1:11" ht="18.600000000000001" customHeight="1" x14ac:dyDescent="0.25">
      <c r="A65" s="238">
        <v>3236</v>
      </c>
      <c r="B65" s="239"/>
      <c r="C65" s="240"/>
      <c r="D65" s="107" t="s">
        <v>191</v>
      </c>
      <c r="E65" s="9"/>
      <c r="F65" s="157"/>
      <c r="G65" s="157"/>
      <c r="H65" s="157"/>
      <c r="I65" s="157"/>
      <c r="J65" s="372" t="e">
        <f t="shared" si="1"/>
        <v>#DIV/0!</v>
      </c>
      <c r="K65" s="373" t="e">
        <f t="shared" si="2"/>
        <v>#DIV/0!</v>
      </c>
    </row>
    <row r="66" spans="1:11" ht="18.600000000000001" customHeight="1" x14ac:dyDescent="0.25">
      <c r="A66" s="238">
        <v>3237</v>
      </c>
      <c r="B66" s="239"/>
      <c r="C66" s="240"/>
      <c r="D66" s="107" t="s">
        <v>192</v>
      </c>
      <c r="E66" s="9"/>
      <c r="F66" s="157"/>
      <c r="G66" s="157"/>
      <c r="H66" s="157"/>
      <c r="I66" s="157"/>
      <c r="J66" s="372" t="e">
        <f t="shared" si="1"/>
        <v>#DIV/0!</v>
      </c>
      <c r="K66" s="373" t="e">
        <f t="shared" si="2"/>
        <v>#DIV/0!</v>
      </c>
    </row>
    <row r="67" spans="1:11" ht="18.600000000000001" customHeight="1" x14ac:dyDescent="0.25">
      <c r="A67" s="238">
        <v>3238</v>
      </c>
      <c r="B67" s="239"/>
      <c r="C67" s="240"/>
      <c r="D67" s="107" t="s">
        <v>120</v>
      </c>
      <c r="E67" s="9"/>
      <c r="F67" s="157">
        <v>341.86</v>
      </c>
      <c r="G67" s="157"/>
      <c r="H67" s="157"/>
      <c r="I67" s="157">
        <v>12.29</v>
      </c>
      <c r="J67" s="372">
        <f t="shared" si="1"/>
        <v>3.5950389048148361</v>
      </c>
      <c r="K67" s="373">
        <f t="shared" si="2"/>
        <v>3.5950389048148361</v>
      </c>
    </row>
    <row r="68" spans="1:11" ht="18.600000000000001" customHeight="1" x14ac:dyDescent="0.25">
      <c r="A68" s="238">
        <v>3239</v>
      </c>
      <c r="B68" s="239"/>
      <c r="C68" s="240"/>
      <c r="D68" s="107" t="s">
        <v>121</v>
      </c>
      <c r="E68" s="9"/>
      <c r="F68" s="157">
        <v>2467.96</v>
      </c>
      <c r="G68" s="157"/>
      <c r="H68" s="157"/>
      <c r="I68" s="157"/>
      <c r="J68" s="372">
        <f t="shared" si="1"/>
        <v>0</v>
      </c>
      <c r="K68" s="373">
        <f t="shared" si="2"/>
        <v>0</v>
      </c>
    </row>
    <row r="69" spans="1:11" ht="26.45" customHeight="1" x14ac:dyDescent="0.25">
      <c r="A69" s="248">
        <v>329</v>
      </c>
      <c r="B69" s="249"/>
      <c r="C69" s="250"/>
      <c r="D69" s="251" t="s">
        <v>122</v>
      </c>
      <c r="E69" s="252">
        <f>SUM(E70:E74)</f>
        <v>0</v>
      </c>
      <c r="F69" s="381">
        <f t="shared" ref="F69:I69" si="25">SUM(F70:F74)</f>
        <v>0</v>
      </c>
      <c r="G69" s="381"/>
      <c r="H69" s="381">
        <f t="shared" si="25"/>
        <v>0</v>
      </c>
      <c r="I69" s="381">
        <f t="shared" si="25"/>
        <v>0</v>
      </c>
      <c r="J69" s="372" t="e">
        <f t="shared" si="1"/>
        <v>#DIV/0!</v>
      </c>
      <c r="K69" s="373" t="e">
        <f t="shared" si="2"/>
        <v>#DIV/0!</v>
      </c>
    </row>
    <row r="70" spans="1:11" ht="16.899999999999999" customHeight="1" x14ac:dyDescent="0.25">
      <c r="A70" s="253">
        <v>3292</v>
      </c>
      <c r="B70" s="254"/>
      <c r="C70" s="255"/>
      <c r="D70" s="33" t="s">
        <v>124</v>
      </c>
      <c r="E70" s="256"/>
      <c r="F70" s="382"/>
      <c r="G70" s="382"/>
      <c r="H70" s="382"/>
      <c r="I70" s="382"/>
      <c r="J70" s="372" t="e">
        <f t="shared" si="1"/>
        <v>#DIV/0!</v>
      </c>
      <c r="K70" s="373" t="e">
        <f t="shared" si="2"/>
        <v>#DIV/0!</v>
      </c>
    </row>
    <row r="71" spans="1:11" ht="15" customHeight="1" x14ac:dyDescent="0.25">
      <c r="A71" s="253">
        <v>3294</v>
      </c>
      <c r="B71" s="254"/>
      <c r="C71" s="255"/>
      <c r="D71" s="33" t="s">
        <v>193</v>
      </c>
      <c r="E71" s="256"/>
      <c r="F71" s="382"/>
      <c r="G71" s="382"/>
      <c r="H71" s="382"/>
      <c r="I71" s="382"/>
      <c r="J71" s="372" t="e">
        <f t="shared" si="1"/>
        <v>#DIV/0!</v>
      </c>
      <c r="K71" s="373" t="e">
        <f t="shared" si="2"/>
        <v>#DIV/0!</v>
      </c>
    </row>
    <row r="72" spans="1:11" ht="16.149999999999999" customHeight="1" x14ac:dyDescent="0.25">
      <c r="A72" s="253">
        <v>3295</v>
      </c>
      <c r="B72" s="254"/>
      <c r="C72" s="255"/>
      <c r="D72" s="33" t="s">
        <v>127</v>
      </c>
      <c r="E72" s="256"/>
      <c r="F72" s="382"/>
      <c r="G72" s="382"/>
      <c r="H72" s="382"/>
      <c r="I72" s="382"/>
      <c r="J72" s="372" t="e">
        <f t="shared" si="1"/>
        <v>#DIV/0!</v>
      </c>
      <c r="K72" s="373" t="e">
        <f t="shared" si="2"/>
        <v>#DIV/0!</v>
      </c>
    </row>
    <row r="73" spans="1:11" ht="16.149999999999999" customHeight="1" x14ac:dyDescent="0.25">
      <c r="A73" s="253">
        <v>3296</v>
      </c>
      <c r="B73" s="254"/>
      <c r="C73" s="255"/>
      <c r="D73" s="33" t="s">
        <v>128</v>
      </c>
      <c r="E73" s="256"/>
      <c r="F73" s="382"/>
      <c r="G73" s="382"/>
      <c r="H73" s="382"/>
      <c r="I73" s="382"/>
      <c r="J73" s="372" t="e">
        <f t="shared" si="1"/>
        <v>#DIV/0!</v>
      </c>
      <c r="K73" s="373" t="e">
        <f t="shared" si="2"/>
        <v>#DIV/0!</v>
      </c>
    </row>
    <row r="74" spans="1:11" ht="28.15" customHeight="1" x14ac:dyDescent="0.25">
      <c r="A74" s="253">
        <v>3299</v>
      </c>
      <c r="B74" s="254"/>
      <c r="C74" s="255"/>
      <c r="D74" s="33" t="s">
        <v>122</v>
      </c>
      <c r="E74" s="256"/>
      <c r="F74" s="382"/>
      <c r="G74" s="382"/>
      <c r="H74" s="382"/>
      <c r="I74" s="382"/>
      <c r="J74" s="372" t="e">
        <f t="shared" ref="J74:J137" si="26">SUM(I74/F74*100)</f>
        <v>#DIV/0!</v>
      </c>
      <c r="K74" s="373" t="e">
        <f t="shared" si="2"/>
        <v>#DIV/0!</v>
      </c>
    </row>
    <row r="75" spans="1:11" ht="18.600000000000001" customHeight="1" x14ac:dyDescent="0.25">
      <c r="A75" s="257">
        <v>34</v>
      </c>
      <c r="B75" s="258"/>
      <c r="C75" s="259"/>
      <c r="D75" s="136" t="s">
        <v>194</v>
      </c>
      <c r="E75" s="218">
        <f>SUM(E76)</f>
        <v>0</v>
      </c>
      <c r="F75" s="378">
        <f t="shared" ref="F75:I75" si="27">SUM(F76)</f>
        <v>0</v>
      </c>
      <c r="G75" s="378"/>
      <c r="H75" s="378">
        <f t="shared" si="27"/>
        <v>0</v>
      </c>
      <c r="I75" s="378">
        <f t="shared" si="27"/>
        <v>0</v>
      </c>
      <c r="J75" s="372" t="e">
        <f t="shared" si="26"/>
        <v>#DIV/0!</v>
      </c>
      <c r="K75" s="373" t="e">
        <f t="shared" si="2"/>
        <v>#DIV/0!</v>
      </c>
    </row>
    <row r="76" spans="1:11" ht="18.600000000000001" customHeight="1" x14ac:dyDescent="0.25">
      <c r="A76" s="260">
        <v>343</v>
      </c>
      <c r="B76" s="261"/>
      <c r="C76" s="262"/>
      <c r="D76" s="221" t="s">
        <v>147</v>
      </c>
      <c r="E76" s="47">
        <f>SUM(E77+E78)</f>
        <v>0</v>
      </c>
      <c r="F76" s="158">
        <f t="shared" ref="F76:I76" si="28">SUM(F77+F78)</f>
        <v>0</v>
      </c>
      <c r="G76" s="158"/>
      <c r="H76" s="158">
        <f t="shared" si="28"/>
        <v>0</v>
      </c>
      <c r="I76" s="158">
        <f t="shared" si="28"/>
        <v>0</v>
      </c>
      <c r="J76" s="372" t="e">
        <f t="shared" si="26"/>
        <v>#DIV/0!</v>
      </c>
      <c r="K76" s="373" t="e">
        <f t="shared" ref="K76:K144" si="29">I76/F76*100</f>
        <v>#DIV/0!</v>
      </c>
    </row>
    <row r="77" spans="1:11" ht="27.6" customHeight="1" x14ac:dyDescent="0.25">
      <c r="A77" s="263">
        <v>3431</v>
      </c>
      <c r="B77" s="264"/>
      <c r="C77" s="265"/>
      <c r="D77" s="202" t="s">
        <v>129</v>
      </c>
      <c r="E77" s="9"/>
      <c r="F77" s="157"/>
      <c r="G77" s="157"/>
      <c r="H77" s="157"/>
      <c r="I77" s="157"/>
      <c r="J77" s="372" t="e">
        <f t="shared" si="26"/>
        <v>#DIV/0!</v>
      </c>
      <c r="K77" s="373" t="e">
        <f t="shared" si="29"/>
        <v>#DIV/0!</v>
      </c>
    </row>
    <row r="78" spans="1:11" ht="18.600000000000001" customHeight="1" x14ac:dyDescent="0.25">
      <c r="A78" s="263">
        <v>3433</v>
      </c>
      <c r="B78" s="264"/>
      <c r="C78" s="265"/>
      <c r="D78" s="202" t="s">
        <v>131</v>
      </c>
      <c r="E78" s="9"/>
      <c r="F78" s="157"/>
      <c r="G78" s="157"/>
      <c r="H78" s="157"/>
      <c r="I78" s="157"/>
      <c r="J78" s="372" t="e">
        <f t="shared" si="26"/>
        <v>#DIV/0!</v>
      </c>
      <c r="K78" s="373" t="e">
        <f t="shared" si="29"/>
        <v>#DIV/0!</v>
      </c>
    </row>
    <row r="79" spans="1:11" ht="18.600000000000001" customHeight="1" x14ac:dyDescent="0.25">
      <c r="A79" s="471" t="s">
        <v>195</v>
      </c>
      <c r="B79" s="472"/>
      <c r="C79" s="473"/>
      <c r="D79" s="233" t="s">
        <v>196</v>
      </c>
      <c r="E79" s="215">
        <f>SUM(E80)</f>
        <v>0</v>
      </c>
      <c r="F79" s="380">
        <f t="shared" ref="F79:I79" si="30">SUM(F80)</f>
        <v>58584.28</v>
      </c>
      <c r="G79" s="376"/>
      <c r="H79" s="380">
        <f t="shared" si="30"/>
        <v>56000</v>
      </c>
      <c r="I79" s="380">
        <f t="shared" si="30"/>
        <v>55828.04</v>
      </c>
      <c r="J79" s="372">
        <f t="shared" si="26"/>
        <v>95.295256679778262</v>
      </c>
      <c r="K79" s="373">
        <f t="shared" si="29"/>
        <v>95.295256679778262</v>
      </c>
    </row>
    <row r="80" spans="1:11" ht="18.600000000000001" customHeight="1" x14ac:dyDescent="0.25">
      <c r="A80" s="462">
        <v>3</v>
      </c>
      <c r="B80" s="463"/>
      <c r="C80" s="464"/>
      <c r="D80" s="216" t="s">
        <v>6</v>
      </c>
      <c r="E80" s="217">
        <f>SUM(E81+E111)</f>
        <v>0</v>
      </c>
      <c r="F80" s="377">
        <f t="shared" ref="F80:I80" si="31">SUM(F81+F111)</f>
        <v>58584.28</v>
      </c>
      <c r="G80" s="377"/>
      <c r="H80" s="377">
        <f t="shared" si="31"/>
        <v>56000</v>
      </c>
      <c r="I80" s="377">
        <f t="shared" si="31"/>
        <v>55828.04</v>
      </c>
      <c r="J80" s="372">
        <f t="shared" si="26"/>
        <v>95.295256679778262</v>
      </c>
      <c r="K80" s="373">
        <f t="shared" si="29"/>
        <v>95.295256679778262</v>
      </c>
    </row>
    <row r="81" spans="1:11" ht="18.600000000000001" customHeight="1" x14ac:dyDescent="0.25">
      <c r="A81" s="468">
        <v>32</v>
      </c>
      <c r="B81" s="469"/>
      <c r="C81" s="470"/>
      <c r="D81" s="234" t="s">
        <v>13</v>
      </c>
      <c r="E81" s="218">
        <f>SUM(E82+E87+E94+E104)</f>
        <v>0</v>
      </c>
      <c r="F81" s="378">
        <f t="shared" ref="F81:I81" si="32">SUM(F82+F87+F94+F104)</f>
        <v>58093.26</v>
      </c>
      <c r="G81" s="378"/>
      <c r="H81" s="378">
        <f t="shared" si="32"/>
        <v>55500</v>
      </c>
      <c r="I81" s="378">
        <f t="shared" si="32"/>
        <v>55331.33</v>
      </c>
      <c r="J81" s="372">
        <f t="shared" si="26"/>
        <v>95.245696316577863</v>
      </c>
      <c r="K81" s="373">
        <f t="shared" si="29"/>
        <v>95.245696316577863</v>
      </c>
    </row>
    <row r="82" spans="1:11" ht="18.600000000000001" customHeight="1" x14ac:dyDescent="0.25">
      <c r="A82" s="235">
        <v>321</v>
      </c>
      <c r="B82" s="236"/>
      <c r="C82" s="237"/>
      <c r="D82" s="221" t="s">
        <v>101</v>
      </c>
      <c r="E82" s="47">
        <f>SUM(E83:E86)</f>
        <v>0</v>
      </c>
      <c r="F82" s="158">
        <f>SUM(F83:F86)</f>
        <v>1270.32</v>
      </c>
      <c r="G82" s="158"/>
      <c r="H82" s="158">
        <f t="shared" ref="H82:I82" si="33">SUM(H83:H86)</f>
        <v>1700</v>
      </c>
      <c r="I82" s="158">
        <f t="shared" si="33"/>
        <v>1672.7</v>
      </c>
      <c r="J82" s="372">
        <f t="shared" si="26"/>
        <v>131.67548334277978</v>
      </c>
      <c r="K82" s="373">
        <f t="shared" si="29"/>
        <v>131.67548334277978</v>
      </c>
    </row>
    <row r="83" spans="1:11" ht="18.600000000000001" customHeight="1" x14ac:dyDescent="0.25">
      <c r="A83" s="238">
        <v>3211</v>
      </c>
      <c r="B83" s="239"/>
      <c r="C83" s="240"/>
      <c r="D83" s="202" t="s">
        <v>102</v>
      </c>
      <c r="E83" s="9"/>
      <c r="F83" s="157">
        <v>1270.32</v>
      </c>
      <c r="G83" s="157"/>
      <c r="H83" s="157">
        <v>1300</v>
      </c>
      <c r="I83" s="157">
        <v>1672.7</v>
      </c>
      <c r="J83" s="372">
        <f t="shared" si="26"/>
        <v>131.67548334277978</v>
      </c>
      <c r="K83" s="373">
        <f t="shared" si="29"/>
        <v>131.67548334277978</v>
      </c>
    </row>
    <row r="84" spans="1:11" ht="25.15" customHeight="1" x14ac:dyDescent="0.25">
      <c r="A84" s="238">
        <v>3212</v>
      </c>
      <c r="B84" s="239"/>
      <c r="C84" s="240"/>
      <c r="D84" s="202" t="s">
        <v>183</v>
      </c>
      <c r="E84" s="9"/>
      <c r="F84" s="157"/>
      <c r="G84" s="157"/>
      <c r="H84" s="157"/>
      <c r="I84" s="157"/>
      <c r="J84" s="372" t="e">
        <f t="shared" si="26"/>
        <v>#DIV/0!</v>
      </c>
      <c r="K84" s="373" t="e">
        <f t="shared" si="29"/>
        <v>#DIV/0!</v>
      </c>
    </row>
    <row r="85" spans="1:11" ht="26.25" customHeight="1" x14ac:dyDescent="0.25">
      <c r="A85" s="238">
        <v>3213</v>
      </c>
      <c r="B85" s="239"/>
      <c r="C85" s="240"/>
      <c r="D85" s="202" t="s">
        <v>184</v>
      </c>
      <c r="E85" s="9"/>
      <c r="F85" s="157"/>
      <c r="G85" s="157"/>
      <c r="H85" s="157">
        <v>400</v>
      </c>
      <c r="I85" s="157"/>
      <c r="J85" s="372" t="e">
        <f t="shared" si="26"/>
        <v>#DIV/0!</v>
      </c>
      <c r="K85" s="373" t="e">
        <f t="shared" si="29"/>
        <v>#DIV/0!</v>
      </c>
    </row>
    <row r="86" spans="1:11" ht="26.45" customHeight="1" x14ac:dyDescent="0.25">
      <c r="A86" s="238">
        <v>3214</v>
      </c>
      <c r="B86" s="239"/>
      <c r="C86" s="240"/>
      <c r="D86" s="202" t="s">
        <v>185</v>
      </c>
      <c r="E86" s="9"/>
      <c r="F86" s="157"/>
      <c r="G86" s="157"/>
      <c r="H86" s="157"/>
      <c r="I86" s="157"/>
      <c r="J86" s="372" t="e">
        <f t="shared" si="26"/>
        <v>#DIV/0!</v>
      </c>
      <c r="K86" s="373" t="e">
        <f t="shared" si="29"/>
        <v>#DIV/0!</v>
      </c>
    </row>
    <row r="87" spans="1:11" ht="38.25" customHeight="1" x14ac:dyDescent="0.25">
      <c r="A87" s="235">
        <v>322</v>
      </c>
      <c r="B87" s="236"/>
      <c r="C87" s="237"/>
      <c r="D87" s="221" t="s">
        <v>186</v>
      </c>
      <c r="E87" s="47">
        <f>SUM(E88:E93)</f>
        <v>0</v>
      </c>
      <c r="F87" s="158">
        <f>SUM(F88:F93)</f>
        <v>14000</v>
      </c>
      <c r="G87" s="158"/>
      <c r="H87" s="158">
        <f t="shared" ref="H87:I87" si="34">SUM(H88:H93)</f>
        <v>14600</v>
      </c>
      <c r="I87" s="158">
        <f t="shared" si="34"/>
        <v>14499.62</v>
      </c>
      <c r="J87" s="372">
        <f t="shared" si="26"/>
        <v>103.56871428571428</v>
      </c>
      <c r="K87" s="373">
        <f t="shared" si="29"/>
        <v>103.56871428571428</v>
      </c>
    </row>
    <row r="88" spans="1:11" ht="25.5" customHeight="1" x14ac:dyDescent="0.25">
      <c r="A88" s="238">
        <v>3221</v>
      </c>
      <c r="B88" s="239"/>
      <c r="C88" s="240"/>
      <c r="D88" s="202" t="s">
        <v>187</v>
      </c>
      <c r="E88" s="9"/>
      <c r="F88" s="157">
        <v>3065.7</v>
      </c>
      <c r="G88" s="157"/>
      <c r="H88" s="157">
        <v>3500</v>
      </c>
      <c r="I88" s="157">
        <v>3639.08</v>
      </c>
      <c r="J88" s="372">
        <f t="shared" si="26"/>
        <v>118.70306944580358</v>
      </c>
      <c r="K88" s="373">
        <f t="shared" si="29"/>
        <v>118.70306944580358</v>
      </c>
    </row>
    <row r="89" spans="1:11" x14ac:dyDescent="0.25">
      <c r="A89" s="238">
        <v>3222</v>
      </c>
      <c r="B89" s="239"/>
      <c r="C89" s="240"/>
      <c r="D89" s="202" t="s">
        <v>107</v>
      </c>
      <c r="E89" s="9"/>
      <c r="F89" s="157"/>
      <c r="G89" s="157"/>
      <c r="H89" s="157"/>
      <c r="I89" s="157"/>
      <c r="J89" s="372" t="e">
        <f t="shared" si="26"/>
        <v>#DIV/0!</v>
      </c>
      <c r="K89" s="373" t="e">
        <f t="shared" si="29"/>
        <v>#DIV/0!</v>
      </c>
    </row>
    <row r="90" spans="1:11" ht="33" customHeight="1" x14ac:dyDescent="0.25">
      <c r="A90" s="238">
        <v>3223</v>
      </c>
      <c r="B90" s="239"/>
      <c r="C90" s="240"/>
      <c r="D90" s="202" t="s">
        <v>108</v>
      </c>
      <c r="E90" s="9"/>
      <c r="F90" s="157">
        <v>9939.33</v>
      </c>
      <c r="G90" s="157"/>
      <c r="H90" s="157">
        <v>9000</v>
      </c>
      <c r="I90" s="157">
        <v>10426.790000000001</v>
      </c>
      <c r="J90" s="372">
        <f t="shared" si="26"/>
        <v>104.90435472008677</v>
      </c>
      <c r="K90" s="373">
        <f t="shared" si="29"/>
        <v>104.90435472008677</v>
      </c>
    </row>
    <row r="91" spans="1:11" ht="33" customHeight="1" x14ac:dyDescent="0.25">
      <c r="A91" s="238">
        <v>3224</v>
      </c>
      <c r="B91" s="239"/>
      <c r="C91" s="240"/>
      <c r="D91" s="202" t="s">
        <v>109</v>
      </c>
      <c r="E91" s="9"/>
      <c r="F91" s="157">
        <v>321.18</v>
      </c>
      <c r="G91" s="157"/>
      <c r="H91" s="157">
        <v>2100</v>
      </c>
      <c r="I91" s="157"/>
      <c r="J91" s="372">
        <f t="shared" si="26"/>
        <v>0</v>
      </c>
      <c r="K91" s="373">
        <f t="shared" si="29"/>
        <v>0</v>
      </c>
    </row>
    <row r="92" spans="1:11" ht="14.45" customHeight="1" x14ac:dyDescent="0.25">
      <c r="A92" s="238">
        <v>3225</v>
      </c>
      <c r="B92" s="239"/>
      <c r="C92" s="240"/>
      <c r="D92" s="202" t="s">
        <v>188</v>
      </c>
      <c r="E92" s="9"/>
      <c r="F92" s="157">
        <v>673.79</v>
      </c>
      <c r="G92" s="157"/>
      <c r="H92" s="157"/>
      <c r="I92" s="157">
        <v>433.75</v>
      </c>
      <c r="J92" s="372">
        <f t="shared" si="26"/>
        <v>64.374656792175614</v>
      </c>
      <c r="K92" s="373">
        <f t="shared" si="29"/>
        <v>64.374656792175614</v>
      </c>
    </row>
    <row r="93" spans="1:11" ht="26.45" customHeight="1" x14ac:dyDescent="0.25">
      <c r="A93" s="238">
        <v>3227</v>
      </c>
      <c r="B93" s="239"/>
      <c r="C93" s="240"/>
      <c r="D93" s="202" t="s">
        <v>111</v>
      </c>
      <c r="E93" s="9"/>
      <c r="F93" s="157"/>
      <c r="G93" s="157"/>
      <c r="H93" s="157"/>
      <c r="I93" s="157"/>
      <c r="J93" s="372" t="e">
        <f t="shared" si="26"/>
        <v>#DIV/0!</v>
      </c>
      <c r="K93" s="373" t="e">
        <f t="shared" si="29"/>
        <v>#DIV/0!</v>
      </c>
    </row>
    <row r="94" spans="1:11" ht="14.45" customHeight="1" x14ac:dyDescent="0.25">
      <c r="A94" s="241">
        <v>323</v>
      </c>
      <c r="B94" s="242"/>
      <c r="C94" s="243"/>
      <c r="D94" s="221" t="s">
        <v>112</v>
      </c>
      <c r="E94" s="47">
        <f>SUM(E95:E103)</f>
        <v>0</v>
      </c>
      <c r="F94" s="158">
        <f>SUM(F95:F103)</f>
        <v>42248.29</v>
      </c>
      <c r="G94" s="158"/>
      <c r="H94" s="158">
        <f t="shared" ref="H94:I94" si="35">SUM(H95:H103)</f>
        <v>38800</v>
      </c>
      <c r="I94" s="158">
        <f t="shared" si="35"/>
        <v>38855</v>
      </c>
      <c r="J94" s="372">
        <f t="shared" si="26"/>
        <v>91.96821930544408</v>
      </c>
      <c r="K94" s="373">
        <f t="shared" si="29"/>
        <v>91.96821930544408</v>
      </c>
    </row>
    <row r="95" spans="1:11" ht="27.75" customHeight="1" x14ac:dyDescent="0.25">
      <c r="A95" s="244">
        <v>3231</v>
      </c>
      <c r="B95" s="245"/>
      <c r="C95" s="246"/>
      <c r="D95" s="247" t="s">
        <v>189</v>
      </c>
      <c r="E95" s="9"/>
      <c r="F95" s="157">
        <v>32916.92</v>
      </c>
      <c r="G95" s="157"/>
      <c r="H95" s="157">
        <v>28680</v>
      </c>
      <c r="I95" s="157">
        <v>30281.15</v>
      </c>
      <c r="J95" s="372">
        <f t="shared" si="26"/>
        <v>91.99265909447179</v>
      </c>
      <c r="K95" s="373">
        <f t="shared" si="29"/>
        <v>91.99265909447179</v>
      </c>
    </row>
    <row r="96" spans="1:11" ht="26.45" customHeight="1" x14ac:dyDescent="0.25">
      <c r="A96" s="238">
        <v>3232</v>
      </c>
      <c r="B96" s="239"/>
      <c r="C96" s="240"/>
      <c r="D96" s="202" t="s">
        <v>114</v>
      </c>
      <c r="E96" s="9"/>
      <c r="F96" s="157">
        <v>2200.25</v>
      </c>
      <c r="G96" s="157"/>
      <c r="H96" s="157">
        <v>3800</v>
      </c>
      <c r="I96" s="157">
        <v>2237.0300000000002</v>
      </c>
      <c r="J96" s="372">
        <f t="shared" si="26"/>
        <v>101.67162822406546</v>
      </c>
      <c r="K96" s="373">
        <f t="shared" si="29"/>
        <v>101.67162822406546</v>
      </c>
    </row>
    <row r="97" spans="1:12" ht="21.6" customHeight="1" x14ac:dyDescent="0.25">
      <c r="A97" s="238">
        <v>3233</v>
      </c>
      <c r="B97" s="239"/>
      <c r="C97" s="240"/>
      <c r="D97" s="202" t="s">
        <v>190</v>
      </c>
      <c r="E97" s="9"/>
      <c r="F97" s="157"/>
      <c r="G97" s="157"/>
      <c r="H97" s="157"/>
      <c r="I97" s="157"/>
      <c r="J97" s="372" t="e">
        <f t="shared" si="26"/>
        <v>#DIV/0!</v>
      </c>
      <c r="K97" s="373" t="e">
        <f t="shared" si="29"/>
        <v>#DIV/0!</v>
      </c>
    </row>
    <row r="98" spans="1:12" ht="32.450000000000003" customHeight="1" x14ac:dyDescent="0.25">
      <c r="A98" s="238">
        <v>3234</v>
      </c>
      <c r="B98" s="239"/>
      <c r="C98" s="240"/>
      <c r="D98" s="202" t="s">
        <v>116</v>
      </c>
      <c r="E98" s="9"/>
      <c r="F98" s="157">
        <v>1974.85</v>
      </c>
      <c r="G98" s="157"/>
      <c r="H98" s="157">
        <v>3000</v>
      </c>
      <c r="I98" s="157">
        <v>2878.77</v>
      </c>
      <c r="J98" s="372">
        <f t="shared" si="26"/>
        <v>145.77157758817125</v>
      </c>
      <c r="K98" s="373">
        <f t="shared" si="29"/>
        <v>145.77157758817125</v>
      </c>
    </row>
    <row r="99" spans="1:12" ht="32.450000000000003" customHeight="1" x14ac:dyDescent="0.25">
      <c r="A99" s="238">
        <v>3235</v>
      </c>
      <c r="B99" s="239"/>
      <c r="C99" s="240"/>
      <c r="D99" s="202" t="s">
        <v>117</v>
      </c>
      <c r="E99" s="9"/>
      <c r="F99" s="157"/>
      <c r="G99" s="157"/>
      <c r="H99" s="157">
        <v>320</v>
      </c>
      <c r="I99" s="157"/>
      <c r="J99" s="372" t="e">
        <f t="shared" si="26"/>
        <v>#DIV/0!</v>
      </c>
      <c r="K99" s="373" t="e">
        <f t="shared" si="29"/>
        <v>#DIV/0!</v>
      </c>
    </row>
    <row r="100" spans="1:12" ht="26.45" customHeight="1" x14ac:dyDescent="0.25">
      <c r="A100" s="238">
        <v>3236</v>
      </c>
      <c r="B100" s="239"/>
      <c r="C100" s="240"/>
      <c r="D100" s="107" t="s">
        <v>191</v>
      </c>
      <c r="E100" s="9"/>
      <c r="F100" s="157">
        <v>757.9</v>
      </c>
      <c r="G100" s="157"/>
      <c r="H100" s="157"/>
      <c r="I100" s="157">
        <v>757.9</v>
      </c>
      <c r="J100" s="372">
        <f t="shared" si="26"/>
        <v>100</v>
      </c>
      <c r="K100" s="373">
        <f t="shared" si="29"/>
        <v>100</v>
      </c>
    </row>
    <row r="101" spans="1:12" ht="14.45" customHeight="1" x14ac:dyDescent="0.25">
      <c r="A101" s="238">
        <v>3237</v>
      </c>
      <c r="B101" s="239"/>
      <c r="C101" s="240"/>
      <c r="D101" s="107" t="s">
        <v>192</v>
      </c>
      <c r="E101" s="9"/>
      <c r="F101" s="157">
        <v>240.98</v>
      </c>
      <c r="G101" s="157"/>
      <c r="H101" s="157"/>
      <c r="I101" s="157">
        <v>240.98</v>
      </c>
      <c r="J101" s="372">
        <f t="shared" si="26"/>
        <v>100</v>
      </c>
      <c r="K101" s="373">
        <f t="shared" si="29"/>
        <v>100</v>
      </c>
    </row>
    <row r="102" spans="1:12" ht="14.45" customHeight="1" x14ac:dyDescent="0.25">
      <c r="A102" s="238">
        <v>3238</v>
      </c>
      <c r="B102" s="239"/>
      <c r="C102" s="240"/>
      <c r="D102" s="107" t="s">
        <v>120</v>
      </c>
      <c r="E102" s="9"/>
      <c r="F102" s="157">
        <v>1907.39</v>
      </c>
      <c r="G102" s="157"/>
      <c r="H102" s="157">
        <v>2500</v>
      </c>
      <c r="I102" s="157">
        <v>2459.17</v>
      </c>
      <c r="J102" s="372">
        <f t="shared" si="26"/>
        <v>128.92853585265729</v>
      </c>
      <c r="K102" s="373">
        <f t="shared" si="29"/>
        <v>128.92853585265729</v>
      </c>
    </row>
    <row r="103" spans="1:12" ht="14.45" customHeight="1" x14ac:dyDescent="0.25">
      <c r="A103" s="238">
        <v>3239</v>
      </c>
      <c r="B103" s="239"/>
      <c r="C103" s="240"/>
      <c r="D103" s="107" t="s">
        <v>121</v>
      </c>
      <c r="E103" s="9"/>
      <c r="F103" s="157">
        <v>2250</v>
      </c>
      <c r="G103" s="157"/>
      <c r="H103" s="157">
        <v>500</v>
      </c>
      <c r="I103" s="157"/>
      <c r="J103" s="372">
        <f t="shared" si="26"/>
        <v>0</v>
      </c>
      <c r="K103" s="373">
        <f t="shared" si="29"/>
        <v>0</v>
      </c>
    </row>
    <row r="104" spans="1:12" ht="25.5" x14ac:dyDescent="0.25">
      <c r="A104" s="248">
        <v>329</v>
      </c>
      <c r="B104" s="249"/>
      <c r="C104" s="250"/>
      <c r="D104" s="251" t="s">
        <v>122</v>
      </c>
      <c r="E104" s="252">
        <f>SUM(E105:E110)</f>
        <v>0</v>
      </c>
      <c r="F104" s="381">
        <f>SUM(F105:F110)</f>
        <v>574.65</v>
      </c>
      <c r="G104" s="381"/>
      <c r="H104" s="381">
        <f t="shared" ref="H104:I104" si="36">SUM(H105:H110)</f>
        <v>400</v>
      </c>
      <c r="I104" s="381">
        <f t="shared" si="36"/>
        <v>304.01</v>
      </c>
      <c r="J104" s="372">
        <f t="shared" si="26"/>
        <v>52.903506482206566</v>
      </c>
      <c r="K104" s="373">
        <f t="shared" si="29"/>
        <v>52.903506482206566</v>
      </c>
    </row>
    <row r="105" spans="1:12" ht="14.45" customHeight="1" x14ac:dyDescent="0.25">
      <c r="A105" s="253">
        <v>3292</v>
      </c>
      <c r="B105" s="254"/>
      <c r="C105" s="255"/>
      <c r="D105" s="33" t="s">
        <v>124</v>
      </c>
      <c r="E105" s="256"/>
      <c r="F105" s="382"/>
      <c r="G105" s="382"/>
      <c r="H105" s="382"/>
      <c r="I105" s="382"/>
      <c r="J105" s="372" t="e">
        <f t="shared" si="26"/>
        <v>#DIV/0!</v>
      </c>
      <c r="K105" s="373" t="e">
        <f t="shared" si="29"/>
        <v>#DIV/0!</v>
      </c>
    </row>
    <row r="106" spans="1:12" ht="14.45" customHeight="1" x14ac:dyDescent="0.25">
      <c r="A106" s="253">
        <v>3293</v>
      </c>
      <c r="B106" s="254"/>
      <c r="C106" s="255"/>
      <c r="D106" s="33" t="s">
        <v>125</v>
      </c>
      <c r="E106" s="256"/>
      <c r="F106" s="382"/>
      <c r="G106" s="382"/>
      <c r="H106" s="382"/>
      <c r="I106" s="382">
        <v>64.010000000000005</v>
      </c>
      <c r="J106" s="372" t="e">
        <f t="shared" si="26"/>
        <v>#DIV/0!</v>
      </c>
      <c r="K106" s="373"/>
    </row>
    <row r="107" spans="1:12" ht="21.6" customHeight="1" x14ac:dyDescent="0.25">
      <c r="A107" s="253">
        <v>3294</v>
      </c>
      <c r="B107" s="254"/>
      <c r="C107" s="255"/>
      <c r="D107" s="33" t="s">
        <v>193</v>
      </c>
      <c r="E107" s="256"/>
      <c r="F107" s="382">
        <v>513.09</v>
      </c>
      <c r="G107" s="382"/>
      <c r="H107" s="382">
        <v>400</v>
      </c>
      <c r="I107" s="382">
        <v>240</v>
      </c>
      <c r="J107" s="372">
        <f t="shared" si="26"/>
        <v>46.775419517043794</v>
      </c>
      <c r="K107" s="373">
        <f t="shared" si="29"/>
        <v>46.775419517043794</v>
      </c>
    </row>
    <row r="108" spans="1:12" ht="18.600000000000001" customHeight="1" x14ac:dyDescent="0.25">
      <c r="A108" s="253">
        <v>3295</v>
      </c>
      <c r="B108" s="254"/>
      <c r="C108" s="255"/>
      <c r="D108" s="33" t="s">
        <v>127</v>
      </c>
      <c r="E108" s="256"/>
      <c r="F108" s="382">
        <v>33.18</v>
      </c>
      <c r="G108" s="382"/>
      <c r="H108" s="382"/>
      <c r="I108" s="382"/>
      <c r="J108" s="372">
        <f t="shared" si="26"/>
        <v>0</v>
      </c>
      <c r="K108" s="373">
        <f t="shared" si="29"/>
        <v>0</v>
      </c>
    </row>
    <row r="109" spans="1:12" x14ac:dyDescent="0.25">
      <c r="A109" s="253">
        <v>3296</v>
      </c>
      <c r="B109" s="254"/>
      <c r="C109" s="255"/>
      <c r="D109" s="33" t="s">
        <v>128</v>
      </c>
      <c r="E109" s="256"/>
      <c r="F109" s="382"/>
      <c r="G109" s="382"/>
      <c r="H109" s="382"/>
      <c r="I109" s="382"/>
      <c r="J109" s="372" t="e">
        <f t="shared" si="26"/>
        <v>#DIV/0!</v>
      </c>
      <c r="K109" s="373" t="e">
        <f t="shared" si="29"/>
        <v>#DIV/0!</v>
      </c>
    </row>
    <row r="110" spans="1:12" ht="27.6" customHeight="1" x14ac:dyDescent="0.25">
      <c r="A110" s="253">
        <v>3299</v>
      </c>
      <c r="B110" s="254"/>
      <c r="C110" s="255"/>
      <c r="D110" s="33" t="s">
        <v>122</v>
      </c>
      <c r="E110" s="256"/>
      <c r="F110" s="382">
        <v>28.38</v>
      </c>
      <c r="G110" s="382"/>
      <c r="H110" s="382"/>
      <c r="I110" s="382"/>
      <c r="J110" s="372">
        <f t="shared" si="26"/>
        <v>0</v>
      </c>
      <c r="K110" s="373">
        <f t="shared" si="29"/>
        <v>0</v>
      </c>
      <c r="L110" s="81"/>
    </row>
    <row r="111" spans="1:12" ht="14.45" customHeight="1" x14ac:dyDescent="0.25">
      <c r="A111" s="257">
        <v>34</v>
      </c>
      <c r="B111" s="258"/>
      <c r="C111" s="259"/>
      <c r="D111" s="136" t="s">
        <v>194</v>
      </c>
      <c r="E111" s="218">
        <f>SUM(E112)</f>
        <v>0</v>
      </c>
      <c r="F111" s="378">
        <f t="shared" ref="F111:I111" si="37">SUM(F112)</f>
        <v>491.02</v>
      </c>
      <c r="G111" s="378"/>
      <c r="H111" s="378">
        <f t="shared" si="37"/>
        <v>500</v>
      </c>
      <c r="I111" s="378">
        <f t="shared" si="37"/>
        <v>496.71</v>
      </c>
      <c r="J111" s="372">
        <f t="shared" si="26"/>
        <v>101.15881226833937</v>
      </c>
      <c r="K111" s="373">
        <f t="shared" si="29"/>
        <v>101.15881226833937</v>
      </c>
    </row>
    <row r="112" spans="1:12" ht="26.45" customHeight="1" x14ac:dyDescent="0.25">
      <c r="A112" s="260">
        <v>343</v>
      </c>
      <c r="B112" s="261"/>
      <c r="C112" s="262"/>
      <c r="D112" s="221" t="s">
        <v>147</v>
      </c>
      <c r="E112" s="47">
        <f>SUM(E113+E114)</f>
        <v>0</v>
      </c>
      <c r="F112" s="158">
        <f t="shared" ref="F112:I112" si="38">SUM(F113+F114)</f>
        <v>491.02</v>
      </c>
      <c r="G112" s="158"/>
      <c r="H112" s="158">
        <f t="shared" si="38"/>
        <v>500</v>
      </c>
      <c r="I112" s="158">
        <f t="shared" si="38"/>
        <v>496.71</v>
      </c>
      <c r="J112" s="372">
        <f t="shared" si="26"/>
        <v>101.15881226833937</v>
      </c>
      <c r="K112" s="373">
        <f t="shared" si="29"/>
        <v>101.15881226833937</v>
      </c>
    </row>
    <row r="113" spans="1:11" ht="30.6" customHeight="1" x14ac:dyDescent="0.25">
      <c r="A113" s="263">
        <v>3431</v>
      </c>
      <c r="B113" s="264"/>
      <c r="C113" s="265"/>
      <c r="D113" s="202" t="s">
        <v>129</v>
      </c>
      <c r="E113" s="9"/>
      <c r="F113" s="157">
        <v>491.02</v>
      </c>
      <c r="G113" s="157"/>
      <c r="H113" s="157">
        <v>500</v>
      </c>
      <c r="I113" s="157">
        <v>496.71</v>
      </c>
      <c r="J113" s="372">
        <f t="shared" si="26"/>
        <v>101.15881226833937</v>
      </c>
      <c r="K113" s="373">
        <f t="shared" si="29"/>
        <v>101.15881226833937</v>
      </c>
    </row>
    <row r="114" spans="1:11" ht="31.9" customHeight="1" x14ac:dyDescent="0.25">
      <c r="A114" s="263">
        <v>3433</v>
      </c>
      <c r="B114" s="264"/>
      <c r="C114" s="265"/>
      <c r="D114" s="202" t="s">
        <v>131</v>
      </c>
      <c r="E114" s="9"/>
      <c r="F114" s="157"/>
      <c r="G114" s="157"/>
      <c r="H114" s="157"/>
      <c r="I114" s="157"/>
      <c r="J114" s="372" t="e">
        <f t="shared" si="26"/>
        <v>#DIV/0!</v>
      </c>
      <c r="K114" s="373" t="e">
        <f t="shared" si="29"/>
        <v>#DIV/0!</v>
      </c>
    </row>
    <row r="115" spans="1:11" ht="31.9" customHeight="1" x14ac:dyDescent="0.25">
      <c r="A115" s="471" t="s">
        <v>197</v>
      </c>
      <c r="B115" s="472"/>
      <c r="C115" s="473"/>
      <c r="D115" s="233" t="s">
        <v>198</v>
      </c>
      <c r="E115" s="215">
        <f>SUM(E124+E147)</f>
        <v>0</v>
      </c>
      <c r="F115" s="380">
        <v>834942.71</v>
      </c>
      <c r="G115" s="380"/>
      <c r="H115" s="376">
        <f>SUM(H116)</f>
        <v>917500</v>
      </c>
      <c r="I115" s="376">
        <f>SUM(I116+I147)</f>
        <v>946915.49</v>
      </c>
      <c r="J115" s="372">
        <f t="shared" si="26"/>
        <v>113.41083390020856</v>
      </c>
      <c r="K115" s="373">
        <f t="shared" si="29"/>
        <v>113.41083390020856</v>
      </c>
    </row>
    <row r="116" spans="1:11" ht="18.600000000000001" customHeight="1" x14ac:dyDescent="0.25">
      <c r="A116" s="462">
        <v>3</v>
      </c>
      <c r="B116" s="463"/>
      <c r="C116" s="464"/>
      <c r="D116" s="216" t="s">
        <v>6</v>
      </c>
      <c r="E116" s="217">
        <f>SUM(E117+E127+E144)</f>
        <v>0</v>
      </c>
      <c r="F116" s="377">
        <v>834942.71</v>
      </c>
      <c r="G116" s="377"/>
      <c r="H116" s="377">
        <f>SUM(H117+H127+H138+H144)</f>
        <v>917500</v>
      </c>
      <c r="I116" s="377">
        <f>SUM(I117+I127+I141)</f>
        <v>941425.54</v>
      </c>
      <c r="J116" s="372">
        <f t="shared" si="26"/>
        <v>112.75330974504827</v>
      </c>
      <c r="K116" s="373">
        <f t="shared" si="29"/>
        <v>112.75330974504827</v>
      </c>
    </row>
    <row r="117" spans="1:11" ht="18.600000000000001" customHeight="1" x14ac:dyDescent="0.25">
      <c r="A117" s="465">
        <v>31</v>
      </c>
      <c r="B117" s="466"/>
      <c r="C117" s="467"/>
      <c r="D117" s="136" t="s">
        <v>7</v>
      </c>
      <c r="E117" s="218">
        <f>SUM(E118+E123)</f>
        <v>0</v>
      </c>
      <c r="F117" s="378">
        <v>735959.95</v>
      </c>
      <c r="G117" s="378">
        <f t="shared" ref="G117:I117" si="39">SUM(G118+G123+G125)</f>
        <v>0</v>
      </c>
      <c r="H117" s="378">
        <f t="shared" si="39"/>
        <v>845000</v>
      </c>
      <c r="I117" s="378">
        <f t="shared" si="39"/>
        <v>888190.78</v>
      </c>
      <c r="J117" s="372">
        <f t="shared" si="26"/>
        <v>120.68466225641762</v>
      </c>
      <c r="K117" s="373">
        <f t="shared" si="29"/>
        <v>120.68466225641762</v>
      </c>
    </row>
    <row r="118" spans="1:11" ht="18.600000000000001" customHeight="1" x14ac:dyDescent="0.25">
      <c r="A118" s="219">
        <v>311</v>
      </c>
      <c r="B118" s="220"/>
      <c r="C118" s="221"/>
      <c r="D118" s="221" t="s">
        <v>174</v>
      </c>
      <c r="E118" s="47">
        <f>SUM(E119:E121)</f>
        <v>0</v>
      </c>
      <c r="F118" s="158">
        <f>SUM(F119:F122)</f>
        <v>664232.07999999996</v>
      </c>
      <c r="G118" s="158">
        <f t="shared" ref="G118:I118" si="40">SUM(G119:G122)</f>
        <v>0</v>
      </c>
      <c r="H118" s="158">
        <f t="shared" si="40"/>
        <v>660000</v>
      </c>
      <c r="I118" s="158">
        <f t="shared" si="40"/>
        <v>731940.15</v>
      </c>
      <c r="J118" s="372">
        <f t="shared" si="26"/>
        <v>110.19343570397866</v>
      </c>
      <c r="K118" s="373">
        <f t="shared" si="29"/>
        <v>110.19343570397866</v>
      </c>
    </row>
    <row r="119" spans="1:11" ht="18.600000000000001" customHeight="1" x14ac:dyDescent="0.25">
      <c r="A119" s="201">
        <v>3111</v>
      </c>
      <c r="B119" s="82"/>
      <c r="C119" s="202"/>
      <c r="D119" s="202" t="s">
        <v>95</v>
      </c>
      <c r="E119" s="9"/>
      <c r="F119" s="157">
        <v>600308.84</v>
      </c>
      <c r="G119" s="157"/>
      <c r="H119" s="157">
        <v>660000</v>
      </c>
      <c r="I119" s="157">
        <v>672560.29</v>
      </c>
      <c r="J119" s="372">
        <f t="shared" si="26"/>
        <v>112.03571315058429</v>
      </c>
      <c r="K119" s="373">
        <f t="shared" si="29"/>
        <v>112.03571315058429</v>
      </c>
    </row>
    <row r="120" spans="1:11" ht="18.600000000000001" customHeight="1" x14ac:dyDescent="0.25">
      <c r="A120" s="201">
        <v>3112</v>
      </c>
      <c r="B120" s="82"/>
      <c r="C120" s="202"/>
      <c r="D120" s="202" t="s">
        <v>96</v>
      </c>
      <c r="E120" s="9"/>
      <c r="F120" s="157">
        <v>2061.7600000000002</v>
      </c>
      <c r="G120" s="157"/>
      <c r="H120" s="157"/>
      <c r="I120" s="157"/>
      <c r="J120" s="372">
        <f t="shared" si="26"/>
        <v>0</v>
      </c>
      <c r="K120" s="373">
        <f t="shared" si="29"/>
        <v>0</v>
      </c>
    </row>
    <row r="121" spans="1:11" ht="18.600000000000001" customHeight="1" x14ac:dyDescent="0.25">
      <c r="A121" s="201">
        <v>3113</v>
      </c>
      <c r="B121" s="82"/>
      <c r="C121" s="202"/>
      <c r="D121" s="202" t="s">
        <v>150</v>
      </c>
      <c r="E121" s="9"/>
      <c r="F121" s="157">
        <v>61861.48</v>
      </c>
      <c r="G121" s="157"/>
      <c r="H121" s="157"/>
      <c r="I121" s="157">
        <v>1463.36</v>
      </c>
      <c r="J121" s="372">
        <f t="shared" si="26"/>
        <v>2.3655431457507965</v>
      </c>
      <c r="K121" s="373">
        <f t="shared" si="29"/>
        <v>2.3655431457507965</v>
      </c>
    </row>
    <row r="122" spans="1:11" ht="18.600000000000001" customHeight="1" x14ac:dyDescent="0.25">
      <c r="A122" s="201">
        <v>3114</v>
      </c>
      <c r="B122" s="82"/>
      <c r="C122" s="202"/>
      <c r="D122" s="202"/>
      <c r="E122" s="9"/>
      <c r="F122" s="157"/>
      <c r="G122" s="157"/>
      <c r="H122" s="157"/>
      <c r="I122" s="157">
        <v>57916.5</v>
      </c>
      <c r="J122" s="372" t="e">
        <f t="shared" si="26"/>
        <v>#DIV/0!</v>
      </c>
      <c r="K122" s="373" t="e">
        <f t="shared" si="29"/>
        <v>#DIV/0!</v>
      </c>
    </row>
    <row r="123" spans="1:11" ht="18.600000000000001" customHeight="1" x14ac:dyDescent="0.25">
      <c r="A123" s="219">
        <v>312</v>
      </c>
      <c r="B123" s="220"/>
      <c r="C123" s="221"/>
      <c r="D123" s="221" t="s">
        <v>97</v>
      </c>
      <c r="E123" s="47">
        <f>SUM(E124)</f>
        <v>0</v>
      </c>
      <c r="F123" s="158">
        <f>SUM(F124)</f>
        <v>25546.77</v>
      </c>
      <c r="G123" s="158"/>
      <c r="H123" s="158">
        <f t="shared" ref="H123:I123" si="41">SUM(H124)</f>
        <v>50000</v>
      </c>
      <c r="I123" s="158">
        <f t="shared" si="41"/>
        <v>35852.32</v>
      </c>
      <c r="J123" s="372">
        <f t="shared" si="26"/>
        <v>140.33993338492499</v>
      </c>
      <c r="K123" s="373">
        <f t="shared" si="29"/>
        <v>140.33993338492499</v>
      </c>
    </row>
    <row r="124" spans="1:11" ht="18.600000000000001" customHeight="1" x14ac:dyDescent="0.25">
      <c r="A124" s="201">
        <v>3121</v>
      </c>
      <c r="B124" s="82"/>
      <c r="C124" s="202"/>
      <c r="D124" s="202" t="s">
        <v>97</v>
      </c>
      <c r="E124" s="9"/>
      <c r="F124" s="157">
        <v>25546.77</v>
      </c>
      <c r="G124" s="157"/>
      <c r="H124" s="157">
        <v>50000</v>
      </c>
      <c r="I124" s="157">
        <v>35852.32</v>
      </c>
      <c r="J124" s="372">
        <f t="shared" si="26"/>
        <v>140.33993338492499</v>
      </c>
      <c r="K124" s="373">
        <f t="shared" si="29"/>
        <v>140.33993338492499</v>
      </c>
    </row>
    <row r="125" spans="1:11" ht="18.600000000000001" customHeight="1" x14ac:dyDescent="0.25">
      <c r="A125" s="219">
        <v>313</v>
      </c>
      <c r="B125" s="220"/>
      <c r="C125" s="221"/>
      <c r="D125" s="221" t="s">
        <v>98</v>
      </c>
      <c r="E125" s="47">
        <f>SUM(E126)</f>
        <v>0</v>
      </c>
      <c r="F125" s="158">
        <f>SUM(F126)</f>
        <v>108042.56</v>
      </c>
      <c r="G125" s="158"/>
      <c r="H125" s="158">
        <f t="shared" ref="H125:I125" si="42">SUM(H126)</f>
        <v>135000</v>
      </c>
      <c r="I125" s="158">
        <f t="shared" si="42"/>
        <v>120398.31</v>
      </c>
      <c r="J125" s="372">
        <f t="shared" si="26"/>
        <v>111.43600262711286</v>
      </c>
      <c r="K125" s="373">
        <f t="shared" si="29"/>
        <v>111.43600262711286</v>
      </c>
    </row>
    <row r="126" spans="1:11" ht="29.45" customHeight="1" x14ac:dyDescent="0.25">
      <c r="A126" s="201">
        <v>3132</v>
      </c>
      <c r="B126" s="82"/>
      <c r="C126" s="202"/>
      <c r="D126" s="202" t="s">
        <v>175</v>
      </c>
      <c r="E126" s="9"/>
      <c r="F126" s="157">
        <v>108042.56</v>
      </c>
      <c r="G126" s="157"/>
      <c r="H126" s="157">
        <v>135000</v>
      </c>
      <c r="I126" s="157">
        <v>120398.31</v>
      </c>
      <c r="J126" s="372">
        <f t="shared" si="26"/>
        <v>111.43600262711286</v>
      </c>
      <c r="K126" s="373">
        <f t="shared" si="29"/>
        <v>111.43600262711286</v>
      </c>
    </row>
    <row r="127" spans="1:11" ht="18.600000000000001" customHeight="1" x14ac:dyDescent="0.25">
      <c r="A127" s="465">
        <v>32</v>
      </c>
      <c r="B127" s="466"/>
      <c r="C127" s="467"/>
      <c r="D127" s="136" t="s">
        <v>13</v>
      </c>
      <c r="E127" s="218">
        <f>SUM(E128+E132+E135+E137+E145)</f>
        <v>0</v>
      </c>
      <c r="F127" s="378">
        <v>34993.279999999999</v>
      </c>
      <c r="G127" s="378"/>
      <c r="H127" s="378">
        <f>SUM(H128+H132+H135+H137+H145)</f>
        <v>70000</v>
      </c>
      <c r="I127" s="159">
        <f>SUM(I128+I132+I135+I137+I138+I145)</f>
        <v>53151.619999999995</v>
      </c>
      <c r="J127" s="372">
        <f t="shared" si="26"/>
        <v>151.89093448799312</v>
      </c>
      <c r="K127" s="373">
        <f t="shared" si="29"/>
        <v>151.89093448799312</v>
      </c>
    </row>
    <row r="128" spans="1:11" ht="21.6" customHeight="1" x14ac:dyDescent="0.25">
      <c r="A128" s="219">
        <v>321</v>
      </c>
      <c r="B128" s="220"/>
      <c r="C128" s="221"/>
      <c r="D128" s="221" t="s">
        <v>101</v>
      </c>
      <c r="E128" s="47">
        <f>SUM(E129:E131)</f>
        <v>0</v>
      </c>
      <c r="F128" s="158">
        <f>SUM(F129:F130)</f>
        <v>34993.279999999999</v>
      </c>
      <c r="G128" s="158"/>
      <c r="H128" s="158">
        <f t="shared" ref="H128:I128" si="43">SUM(H129:H131)</f>
        <v>70000</v>
      </c>
      <c r="I128" s="158">
        <f t="shared" si="43"/>
        <v>34309.67</v>
      </c>
      <c r="J128" s="372">
        <f t="shared" si="26"/>
        <v>98.046453490498749</v>
      </c>
      <c r="K128" s="373">
        <f t="shared" si="29"/>
        <v>98.046453490498749</v>
      </c>
    </row>
    <row r="129" spans="1:15" ht="21" customHeight="1" x14ac:dyDescent="0.25">
      <c r="A129" s="201">
        <v>3211</v>
      </c>
      <c r="B129" s="82"/>
      <c r="C129" s="202"/>
      <c r="D129" s="202" t="s">
        <v>102</v>
      </c>
      <c r="E129" s="9"/>
      <c r="F129" s="157"/>
      <c r="G129" s="157"/>
      <c r="H129" s="157"/>
      <c r="I129" s="157"/>
      <c r="J129" s="372" t="e">
        <f t="shared" si="26"/>
        <v>#DIV/0!</v>
      </c>
      <c r="K129" s="373" t="e">
        <f t="shared" si="29"/>
        <v>#DIV/0!</v>
      </c>
    </row>
    <row r="130" spans="1:15" ht="24.6" customHeight="1" x14ac:dyDescent="0.25">
      <c r="A130" s="201">
        <v>3212</v>
      </c>
      <c r="B130" s="82"/>
      <c r="C130" s="202"/>
      <c r="D130" s="202" t="s">
        <v>176</v>
      </c>
      <c r="E130" s="9"/>
      <c r="F130" s="157">
        <v>34993.279999999999</v>
      </c>
      <c r="G130" s="157"/>
      <c r="H130" s="157">
        <v>70000</v>
      </c>
      <c r="I130" s="157">
        <v>34309.67</v>
      </c>
      <c r="J130" s="372">
        <f t="shared" si="26"/>
        <v>98.046453490498749</v>
      </c>
      <c r="K130" s="373">
        <f t="shared" si="29"/>
        <v>98.046453490498749</v>
      </c>
    </row>
    <row r="131" spans="1:15" ht="21" customHeight="1" x14ac:dyDescent="0.25">
      <c r="A131" s="201">
        <v>3213</v>
      </c>
      <c r="B131" s="266"/>
      <c r="C131" s="267"/>
      <c r="D131" s="107" t="s">
        <v>199</v>
      </c>
      <c r="E131" s="9"/>
      <c r="F131" s="157"/>
      <c r="G131" s="157"/>
      <c r="H131" s="157"/>
      <c r="I131" s="157"/>
      <c r="J131" s="372" t="e">
        <f t="shared" si="26"/>
        <v>#DIV/0!</v>
      </c>
      <c r="K131" s="373" t="e">
        <f t="shared" si="29"/>
        <v>#DIV/0!</v>
      </c>
    </row>
    <row r="132" spans="1:15" ht="19.899999999999999" customHeight="1" x14ac:dyDescent="0.25">
      <c r="A132" s="219">
        <v>322</v>
      </c>
      <c r="B132" s="268"/>
      <c r="C132" s="269"/>
      <c r="D132" s="270" t="s">
        <v>105</v>
      </c>
      <c r="E132" s="271">
        <f>SUM(E133+E134)</f>
        <v>0</v>
      </c>
      <c r="F132" s="383">
        <f t="shared" ref="F132:I132" si="44">SUM(F133+F134)</f>
        <v>0</v>
      </c>
      <c r="G132" s="383"/>
      <c r="H132" s="383">
        <f t="shared" si="44"/>
        <v>0</v>
      </c>
      <c r="I132" s="383">
        <f t="shared" si="44"/>
        <v>16345.95</v>
      </c>
      <c r="J132" s="372" t="e">
        <f t="shared" si="26"/>
        <v>#DIV/0!</v>
      </c>
      <c r="K132" s="373" t="e">
        <f t="shared" si="29"/>
        <v>#DIV/0!</v>
      </c>
    </row>
    <row r="133" spans="1:15" ht="26.45" customHeight="1" x14ac:dyDescent="0.25">
      <c r="A133" s="201">
        <v>3221</v>
      </c>
      <c r="B133" s="266"/>
      <c r="C133" s="267"/>
      <c r="D133" s="107" t="s">
        <v>187</v>
      </c>
      <c r="E133" s="9"/>
      <c r="F133" s="157"/>
      <c r="G133" s="157"/>
      <c r="H133" s="157"/>
      <c r="I133" s="157"/>
      <c r="J133" s="372" t="e">
        <f t="shared" si="26"/>
        <v>#DIV/0!</v>
      </c>
      <c r="K133" s="373" t="e">
        <f t="shared" si="29"/>
        <v>#DIV/0!</v>
      </c>
    </row>
    <row r="134" spans="1:15" ht="19.149999999999999" customHeight="1" x14ac:dyDescent="0.25">
      <c r="A134" s="201">
        <v>3222</v>
      </c>
      <c r="B134" s="266"/>
      <c r="C134" s="267"/>
      <c r="D134" s="107" t="s">
        <v>107</v>
      </c>
      <c r="E134" s="9"/>
      <c r="F134" s="157"/>
      <c r="G134" s="157"/>
      <c r="H134" s="157"/>
      <c r="I134" s="157">
        <v>16345.95</v>
      </c>
      <c r="J134" s="372" t="e">
        <f t="shared" si="26"/>
        <v>#DIV/0!</v>
      </c>
      <c r="K134" s="373" t="e">
        <f t="shared" si="29"/>
        <v>#DIV/0!</v>
      </c>
    </row>
    <row r="135" spans="1:15" ht="19.149999999999999" customHeight="1" x14ac:dyDescent="0.25">
      <c r="A135" s="219">
        <v>323</v>
      </c>
      <c r="B135" s="242"/>
      <c r="C135" s="243"/>
      <c r="D135" s="143" t="s">
        <v>112</v>
      </c>
      <c r="E135" s="47">
        <f>SUM(E136)</f>
        <v>0</v>
      </c>
      <c r="F135" s="158">
        <f t="shared" ref="F135:I135" si="45">SUM(F136)</f>
        <v>0</v>
      </c>
      <c r="G135" s="158"/>
      <c r="H135" s="158">
        <f t="shared" si="45"/>
        <v>0</v>
      </c>
      <c r="I135" s="158">
        <f t="shared" si="45"/>
        <v>0</v>
      </c>
      <c r="J135" s="372" t="e">
        <f t="shared" si="26"/>
        <v>#DIV/0!</v>
      </c>
      <c r="K135" s="373" t="e">
        <f t="shared" si="29"/>
        <v>#DIV/0!</v>
      </c>
    </row>
    <row r="136" spans="1:15" ht="20.45" customHeight="1" x14ac:dyDescent="0.25">
      <c r="A136" s="201">
        <v>3239</v>
      </c>
      <c r="B136" s="266"/>
      <c r="C136" s="267"/>
      <c r="D136" s="107" t="s">
        <v>121</v>
      </c>
      <c r="E136" s="9"/>
      <c r="F136" s="157"/>
      <c r="G136" s="157"/>
      <c r="H136" s="157"/>
      <c r="I136" s="157"/>
      <c r="J136" s="372" t="e">
        <f t="shared" si="26"/>
        <v>#DIV/0!</v>
      </c>
      <c r="K136" s="373" t="e">
        <f t="shared" si="29"/>
        <v>#DIV/0!</v>
      </c>
    </row>
    <row r="137" spans="1:15" ht="26.45" customHeight="1" x14ac:dyDescent="0.25">
      <c r="A137" s="230">
        <v>324</v>
      </c>
      <c r="B137" s="258"/>
      <c r="C137" s="259"/>
      <c r="D137" s="234" t="s">
        <v>153</v>
      </c>
      <c r="E137" s="218">
        <f>SUM(E140)</f>
        <v>0</v>
      </c>
      <c r="F137" s="378"/>
      <c r="G137" s="378"/>
      <c r="H137" s="378"/>
      <c r="I137" s="378">
        <f t="shared" ref="I137" si="46">SUM(I140)</f>
        <v>0</v>
      </c>
      <c r="J137" s="372" t="e">
        <f t="shared" si="26"/>
        <v>#DIV/0!</v>
      </c>
      <c r="K137" s="373" t="e">
        <f t="shared" si="29"/>
        <v>#DIV/0!</v>
      </c>
    </row>
    <row r="138" spans="1:15" ht="26.45" customHeight="1" x14ac:dyDescent="0.25">
      <c r="A138" s="230">
        <v>329</v>
      </c>
      <c r="B138" s="258"/>
      <c r="C138" s="259"/>
      <c r="D138" s="234" t="s">
        <v>274</v>
      </c>
      <c r="E138" s="218"/>
      <c r="F138" s="378">
        <f>SUM(F140)</f>
        <v>2128</v>
      </c>
      <c r="G138" s="378">
        <f t="shared" ref="G138" si="47">SUM(G140)</f>
        <v>0</v>
      </c>
      <c r="H138" s="378">
        <f>SUM(H139+H140)</f>
        <v>2500</v>
      </c>
      <c r="I138" s="378">
        <f>SUM(I139+I140)</f>
        <v>2496</v>
      </c>
      <c r="J138" s="372">
        <f t="shared" ref="J138:J202" si="48">SUM(I138/F138*100)</f>
        <v>117.29323308270676</v>
      </c>
      <c r="K138" s="373">
        <f t="shared" si="29"/>
        <v>117.29323308270676</v>
      </c>
    </row>
    <row r="139" spans="1:15" ht="26.45" customHeight="1" x14ac:dyDescent="0.25">
      <c r="A139" s="201">
        <v>3295</v>
      </c>
      <c r="B139" s="266"/>
      <c r="C139" s="267"/>
      <c r="D139" s="107" t="s">
        <v>127</v>
      </c>
      <c r="E139" s="9"/>
      <c r="F139" s="157"/>
      <c r="G139" s="157"/>
      <c r="H139" s="157"/>
      <c r="I139" s="157">
        <v>2496</v>
      </c>
      <c r="J139" s="372" t="e">
        <f t="shared" si="48"/>
        <v>#DIV/0!</v>
      </c>
      <c r="K139" s="373"/>
    </row>
    <row r="140" spans="1:15" ht="30.75" customHeight="1" x14ac:dyDescent="0.25">
      <c r="A140" s="201">
        <v>3299</v>
      </c>
      <c r="B140" s="266"/>
      <c r="C140" s="267"/>
      <c r="D140" s="107" t="s">
        <v>122</v>
      </c>
      <c r="E140" s="9"/>
      <c r="F140" s="157">
        <v>2128</v>
      </c>
      <c r="G140" s="157"/>
      <c r="H140" s="157">
        <v>2500</v>
      </c>
      <c r="I140" s="157"/>
      <c r="J140" s="372">
        <f t="shared" si="48"/>
        <v>0</v>
      </c>
      <c r="K140" s="373">
        <f t="shared" si="29"/>
        <v>0</v>
      </c>
    </row>
    <row r="141" spans="1:15" ht="30.75" customHeight="1" x14ac:dyDescent="0.25">
      <c r="A141" s="466">
        <v>34</v>
      </c>
      <c r="B141" s="466"/>
      <c r="C141" s="467"/>
      <c r="D141" s="136" t="s">
        <v>194</v>
      </c>
      <c r="E141" s="9"/>
      <c r="F141" s="428">
        <f>SUM(F142)</f>
        <v>0</v>
      </c>
      <c r="G141" s="428">
        <f t="shared" ref="G141:I142" si="49">SUM(G142)</f>
        <v>0</v>
      </c>
      <c r="H141" s="428">
        <f t="shared" si="49"/>
        <v>0</v>
      </c>
      <c r="I141" s="428">
        <f t="shared" si="49"/>
        <v>83.14</v>
      </c>
      <c r="J141" s="372" t="e">
        <f t="shared" si="48"/>
        <v>#DIV/0!</v>
      </c>
      <c r="K141" s="373"/>
    </row>
    <row r="142" spans="1:15" ht="30.75" customHeight="1" x14ac:dyDescent="0.25">
      <c r="A142" s="427">
        <v>343</v>
      </c>
      <c r="B142" s="239"/>
      <c r="C142" s="240"/>
      <c r="D142" s="221" t="s">
        <v>147</v>
      </c>
      <c r="E142" s="9"/>
      <c r="F142" s="157">
        <f>SUM(F143)</f>
        <v>0</v>
      </c>
      <c r="G142" s="157">
        <f t="shared" si="49"/>
        <v>0</v>
      </c>
      <c r="H142" s="157">
        <f t="shared" si="49"/>
        <v>0</v>
      </c>
      <c r="I142" s="157">
        <f t="shared" si="49"/>
        <v>83.14</v>
      </c>
      <c r="J142" s="372" t="e">
        <f t="shared" si="48"/>
        <v>#DIV/0!</v>
      </c>
      <c r="K142" s="373"/>
    </row>
    <row r="143" spans="1:15" ht="30.75" customHeight="1" x14ac:dyDescent="0.25">
      <c r="A143" s="427">
        <v>3431</v>
      </c>
      <c r="B143" s="239"/>
      <c r="C143" s="240"/>
      <c r="D143" s="202" t="s">
        <v>129</v>
      </c>
      <c r="E143" s="9"/>
      <c r="F143" s="157"/>
      <c r="G143" s="157"/>
      <c r="H143" s="157"/>
      <c r="I143" s="157">
        <v>83.14</v>
      </c>
      <c r="J143" s="372" t="e">
        <f t="shared" si="48"/>
        <v>#DIV/0!</v>
      </c>
      <c r="K143" s="373"/>
    </row>
    <row r="144" spans="1:15" ht="39" customHeight="1" x14ac:dyDescent="0.25">
      <c r="A144" s="272">
        <v>37</v>
      </c>
      <c r="B144" s="273"/>
      <c r="C144" s="274"/>
      <c r="D144" s="216" t="s">
        <v>43</v>
      </c>
      <c r="E144" s="217">
        <f>SUM(E145)</f>
        <v>0</v>
      </c>
      <c r="F144" s="377">
        <f t="shared" ref="F144:I145" si="50">SUM(F145)</f>
        <v>0</v>
      </c>
      <c r="G144" s="377">
        <f t="shared" si="50"/>
        <v>0</v>
      </c>
      <c r="H144" s="377">
        <f t="shared" si="50"/>
        <v>0</v>
      </c>
      <c r="I144" s="377">
        <f t="shared" si="50"/>
        <v>0</v>
      </c>
      <c r="J144" s="372" t="e">
        <f t="shared" si="48"/>
        <v>#DIV/0!</v>
      </c>
      <c r="K144" s="373" t="e">
        <f t="shared" si="29"/>
        <v>#DIV/0!</v>
      </c>
      <c r="O144" s="136"/>
    </row>
    <row r="145" spans="1:11" ht="25.5" x14ac:dyDescent="0.25">
      <c r="A145" s="230">
        <v>372</v>
      </c>
      <c r="B145" s="258"/>
      <c r="C145" s="259"/>
      <c r="D145" s="136" t="s">
        <v>200</v>
      </c>
      <c r="E145" s="218">
        <f>SUM(E146)</f>
        <v>0</v>
      </c>
      <c r="F145" s="378">
        <f t="shared" si="50"/>
        <v>0</v>
      </c>
      <c r="G145" s="378">
        <f t="shared" si="50"/>
        <v>0</v>
      </c>
      <c r="H145" s="378">
        <f t="shared" si="50"/>
        <v>0</v>
      </c>
      <c r="I145" s="378">
        <f t="shared" si="50"/>
        <v>0</v>
      </c>
      <c r="J145" s="372" t="e">
        <f t="shared" si="48"/>
        <v>#DIV/0!</v>
      </c>
      <c r="K145" s="373" t="e">
        <f t="shared" ref="K145:K213" si="51">I145/F145*100</f>
        <v>#DIV/0!</v>
      </c>
    </row>
    <row r="146" spans="1:11" ht="25.5" x14ac:dyDescent="0.25">
      <c r="A146" s="275">
        <v>3722</v>
      </c>
      <c r="B146" s="264"/>
      <c r="C146" s="265"/>
      <c r="D146" s="202" t="s">
        <v>148</v>
      </c>
      <c r="E146" s="9"/>
      <c r="F146" s="157">
        <v>0</v>
      </c>
      <c r="G146" s="157"/>
      <c r="H146" s="157"/>
      <c r="I146" s="157"/>
      <c r="J146" s="372" t="e">
        <f t="shared" si="48"/>
        <v>#DIV/0!</v>
      </c>
      <c r="K146" s="373" t="e">
        <f t="shared" si="51"/>
        <v>#DIV/0!</v>
      </c>
    </row>
    <row r="147" spans="1:11" ht="25.5" x14ac:dyDescent="0.25">
      <c r="A147" s="474">
        <v>4</v>
      </c>
      <c r="B147" s="475"/>
      <c r="C147" s="476"/>
      <c r="D147" s="276" t="s">
        <v>8</v>
      </c>
      <c r="E147" s="217">
        <f>SUM(E148+E151)</f>
        <v>0</v>
      </c>
      <c r="F147" s="377">
        <f t="shared" ref="F147:I147" si="52">SUM(F148+F151)</f>
        <v>0</v>
      </c>
      <c r="G147" s="377"/>
      <c r="H147" s="377">
        <f t="shared" si="52"/>
        <v>0</v>
      </c>
      <c r="I147" s="377">
        <f t="shared" si="52"/>
        <v>5489.95</v>
      </c>
      <c r="J147" s="372" t="e">
        <f t="shared" si="48"/>
        <v>#DIV/0!</v>
      </c>
      <c r="K147" s="373" t="e">
        <f t="shared" si="51"/>
        <v>#DIV/0!</v>
      </c>
    </row>
    <row r="148" spans="1:11" ht="38.25" x14ac:dyDescent="0.25">
      <c r="A148" s="468">
        <v>42</v>
      </c>
      <c r="B148" s="469"/>
      <c r="C148" s="470"/>
      <c r="D148" s="277" t="s">
        <v>20</v>
      </c>
      <c r="E148" s="218">
        <f>SUM(E149+E151)</f>
        <v>0</v>
      </c>
      <c r="F148" s="378">
        <f t="shared" ref="F148:I148" si="53">SUM(F149+F151)</f>
        <v>0</v>
      </c>
      <c r="G148" s="378"/>
      <c r="H148" s="378">
        <f t="shared" si="53"/>
        <v>0</v>
      </c>
      <c r="I148" s="378">
        <f t="shared" si="53"/>
        <v>5489.95</v>
      </c>
      <c r="J148" s="372" t="e">
        <f t="shared" si="48"/>
        <v>#DIV/0!</v>
      </c>
      <c r="K148" s="373" t="e">
        <f t="shared" si="51"/>
        <v>#DIV/0!</v>
      </c>
    </row>
    <row r="149" spans="1:11" x14ac:dyDescent="0.25">
      <c r="A149" s="260">
        <v>422</v>
      </c>
      <c r="B149" s="261"/>
      <c r="C149" s="262"/>
      <c r="D149" s="53" t="s">
        <v>201</v>
      </c>
      <c r="E149" s="47">
        <f>SUM(E150)</f>
        <v>0</v>
      </c>
      <c r="F149" s="158">
        <f t="shared" ref="F149:I149" si="54">SUM(F150)</f>
        <v>0</v>
      </c>
      <c r="G149" s="158"/>
      <c r="H149" s="158">
        <f t="shared" si="54"/>
        <v>0</v>
      </c>
      <c r="I149" s="158">
        <f t="shared" si="54"/>
        <v>5489.95</v>
      </c>
      <c r="J149" s="372" t="e">
        <f t="shared" si="48"/>
        <v>#DIV/0!</v>
      </c>
      <c r="K149" s="373" t="e">
        <f t="shared" si="51"/>
        <v>#DIV/0!</v>
      </c>
    </row>
    <row r="150" spans="1:11" x14ac:dyDescent="0.25">
      <c r="A150" s="263">
        <v>4221</v>
      </c>
      <c r="B150" s="264"/>
      <c r="C150" s="265"/>
      <c r="D150" s="23" t="s">
        <v>152</v>
      </c>
      <c r="E150" s="9"/>
      <c r="F150" s="157"/>
      <c r="G150" s="157"/>
      <c r="H150" s="157"/>
      <c r="I150" s="157">
        <v>5489.95</v>
      </c>
      <c r="J150" s="372" t="e">
        <f t="shared" si="48"/>
        <v>#DIV/0!</v>
      </c>
      <c r="K150" s="373" t="e">
        <f t="shared" si="51"/>
        <v>#DIV/0!</v>
      </c>
    </row>
    <row r="151" spans="1:11" ht="25.5" x14ac:dyDescent="0.25">
      <c r="A151" s="260">
        <v>424</v>
      </c>
      <c r="B151" s="261"/>
      <c r="C151" s="262"/>
      <c r="D151" s="53" t="s">
        <v>140</v>
      </c>
      <c r="E151" s="47">
        <f>SUM(E152)</f>
        <v>0</v>
      </c>
      <c r="F151" s="158">
        <f t="shared" ref="F151:I151" si="55">SUM(F152)</f>
        <v>0</v>
      </c>
      <c r="G151" s="158"/>
      <c r="H151" s="158">
        <f t="shared" si="55"/>
        <v>0</v>
      </c>
      <c r="I151" s="158">
        <f t="shared" si="55"/>
        <v>0</v>
      </c>
      <c r="J151" s="372" t="e">
        <f t="shared" si="48"/>
        <v>#DIV/0!</v>
      </c>
      <c r="K151" s="373" t="e">
        <f t="shared" si="51"/>
        <v>#DIV/0!</v>
      </c>
    </row>
    <row r="152" spans="1:11" x14ac:dyDescent="0.25">
      <c r="A152" s="263">
        <v>4241</v>
      </c>
      <c r="B152" s="264"/>
      <c r="C152" s="265"/>
      <c r="D152" s="23" t="s">
        <v>141</v>
      </c>
      <c r="E152" s="9"/>
      <c r="F152" s="157"/>
      <c r="G152" s="157"/>
      <c r="H152" s="157"/>
      <c r="I152" s="157"/>
      <c r="J152" s="372" t="e">
        <f t="shared" si="48"/>
        <v>#DIV/0!</v>
      </c>
      <c r="K152" s="373" t="e">
        <f t="shared" si="51"/>
        <v>#DIV/0!</v>
      </c>
    </row>
    <row r="153" spans="1:11" ht="26.45" customHeight="1" x14ac:dyDescent="0.25">
      <c r="A153" s="471" t="s">
        <v>202</v>
      </c>
      <c r="B153" s="472"/>
      <c r="C153" s="473"/>
      <c r="D153" s="233" t="s">
        <v>203</v>
      </c>
      <c r="E153" s="215">
        <f>SUM(E154+E165)</f>
        <v>0</v>
      </c>
      <c r="F153" s="376">
        <f t="shared" ref="F153:I153" si="56">SUM(F154+F165)</f>
        <v>0</v>
      </c>
      <c r="G153" s="376"/>
      <c r="H153" s="376">
        <f t="shared" si="56"/>
        <v>0</v>
      </c>
      <c r="I153" s="376">
        <f t="shared" si="56"/>
        <v>0</v>
      </c>
      <c r="J153" s="372" t="e">
        <f t="shared" si="48"/>
        <v>#DIV/0!</v>
      </c>
      <c r="K153" s="373" t="e">
        <f t="shared" si="51"/>
        <v>#DIV/0!</v>
      </c>
    </row>
    <row r="154" spans="1:11" x14ac:dyDescent="0.25">
      <c r="A154" s="278">
        <v>3</v>
      </c>
      <c r="B154" s="227"/>
      <c r="C154" s="228"/>
      <c r="D154" s="228" t="s">
        <v>6</v>
      </c>
      <c r="E154" s="217">
        <f>SUM(E155)</f>
        <v>0</v>
      </c>
      <c r="F154" s="377">
        <f t="shared" ref="F154:I154" si="57">SUM(F155)</f>
        <v>0</v>
      </c>
      <c r="G154" s="377"/>
      <c r="H154" s="377">
        <f t="shared" si="57"/>
        <v>0</v>
      </c>
      <c r="I154" s="377">
        <f t="shared" si="57"/>
        <v>0</v>
      </c>
      <c r="J154" s="372" t="e">
        <f t="shared" si="48"/>
        <v>#DIV/0!</v>
      </c>
      <c r="K154" s="373" t="e">
        <f t="shared" si="51"/>
        <v>#DIV/0!</v>
      </c>
    </row>
    <row r="155" spans="1:11" x14ac:dyDescent="0.25">
      <c r="A155" s="465">
        <v>32</v>
      </c>
      <c r="B155" s="466"/>
      <c r="C155" s="467"/>
      <c r="D155" s="136" t="s">
        <v>13</v>
      </c>
      <c r="E155" s="218">
        <f>SUM(E156+E160+E163)</f>
        <v>0</v>
      </c>
      <c r="F155" s="378">
        <f t="shared" ref="F155:I155" si="58">SUM(F156+F160+F163)</f>
        <v>0</v>
      </c>
      <c r="G155" s="378"/>
      <c r="H155" s="378">
        <f t="shared" si="58"/>
        <v>0</v>
      </c>
      <c r="I155" s="378">
        <f t="shared" si="58"/>
        <v>0</v>
      </c>
      <c r="J155" s="372" t="e">
        <f t="shared" si="48"/>
        <v>#DIV/0!</v>
      </c>
      <c r="K155" s="373" t="e">
        <f t="shared" si="51"/>
        <v>#DIV/0!</v>
      </c>
    </row>
    <row r="156" spans="1:11" ht="25.5" x14ac:dyDescent="0.25">
      <c r="A156" s="219">
        <v>321</v>
      </c>
      <c r="B156" s="220"/>
      <c r="C156" s="221"/>
      <c r="D156" s="221" t="s">
        <v>101</v>
      </c>
      <c r="E156" s="47">
        <f>SUM(E157:E159)</f>
        <v>0</v>
      </c>
      <c r="F156" s="158">
        <f t="shared" ref="F156:I156" si="59">SUM(F157:F159)</f>
        <v>0</v>
      </c>
      <c r="G156" s="158"/>
      <c r="H156" s="158">
        <f t="shared" si="59"/>
        <v>0</v>
      </c>
      <c r="I156" s="158">
        <f t="shared" si="59"/>
        <v>0</v>
      </c>
      <c r="J156" s="372" t="e">
        <f t="shared" si="48"/>
        <v>#DIV/0!</v>
      </c>
      <c r="K156" s="373" t="e">
        <f t="shared" si="51"/>
        <v>#DIV/0!</v>
      </c>
    </row>
    <row r="157" spans="1:11" x14ac:dyDescent="0.25">
      <c r="A157" s="201">
        <v>3211</v>
      </c>
      <c r="B157" s="82"/>
      <c r="C157" s="202"/>
      <c r="D157" s="202" t="s">
        <v>102</v>
      </c>
      <c r="E157" s="9"/>
      <c r="F157" s="157"/>
      <c r="G157" s="157"/>
      <c r="H157" s="157"/>
      <c r="I157" s="157"/>
      <c r="J157" s="372" t="e">
        <f t="shared" si="48"/>
        <v>#DIV/0!</v>
      </c>
      <c r="K157" s="373" t="e">
        <f t="shared" si="51"/>
        <v>#DIV/0!</v>
      </c>
    </row>
    <row r="158" spans="1:11" ht="25.5" x14ac:dyDescent="0.25">
      <c r="A158" s="201">
        <v>3212</v>
      </c>
      <c r="B158" s="82"/>
      <c r="C158" s="202"/>
      <c r="D158" s="202" t="s">
        <v>176</v>
      </c>
      <c r="E158" s="9"/>
      <c r="F158" s="157"/>
      <c r="G158" s="157"/>
      <c r="H158" s="157"/>
      <c r="I158" s="157"/>
      <c r="J158" s="372" t="e">
        <f t="shared" si="48"/>
        <v>#DIV/0!</v>
      </c>
      <c r="K158" s="373" t="e">
        <f t="shared" si="51"/>
        <v>#DIV/0!</v>
      </c>
    </row>
    <row r="159" spans="1:11" ht="25.5" x14ac:dyDescent="0.25">
      <c r="A159" s="201">
        <v>3213</v>
      </c>
      <c r="B159" s="266"/>
      <c r="C159" s="267"/>
      <c r="D159" s="107" t="s">
        <v>199</v>
      </c>
      <c r="E159" s="9"/>
      <c r="F159" s="157"/>
      <c r="G159" s="157"/>
      <c r="H159" s="157"/>
      <c r="I159" s="157"/>
      <c r="J159" s="372" t="e">
        <f t="shared" si="48"/>
        <v>#DIV/0!</v>
      </c>
      <c r="K159" s="373" t="e">
        <f t="shared" si="51"/>
        <v>#DIV/0!</v>
      </c>
    </row>
    <row r="160" spans="1:11" x14ac:dyDescent="0.25">
      <c r="A160" s="219">
        <v>322</v>
      </c>
      <c r="B160" s="268"/>
      <c r="C160" s="269"/>
      <c r="D160" s="270" t="s">
        <v>105</v>
      </c>
      <c r="E160" s="271">
        <f>SUM(E161+E162)</f>
        <v>0</v>
      </c>
      <c r="F160" s="383">
        <f t="shared" ref="F160:I160" si="60">SUM(F161+F162)</f>
        <v>0</v>
      </c>
      <c r="G160" s="383"/>
      <c r="H160" s="383">
        <f t="shared" si="60"/>
        <v>0</v>
      </c>
      <c r="I160" s="383">
        <f t="shared" si="60"/>
        <v>0</v>
      </c>
      <c r="J160" s="372" t="e">
        <f t="shared" si="48"/>
        <v>#DIV/0!</v>
      </c>
      <c r="K160" s="373" t="e">
        <f t="shared" si="51"/>
        <v>#DIV/0!</v>
      </c>
    </row>
    <row r="161" spans="1:11" ht="23.45" customHeight="1" x14ac:dyDescent="0.25">
      <c r="A161" s="201">
        <v>3221</v>
      </c>
      <c r="B161" s="266"/>
      <c r="C161" s="267"/>
      <c r="D161" s="107" t="s">
        <v>187</v>
      </c>
      <c r="E161" s="9"/>
      <c r="F161" s="157"/>
      <c r="G161" s="157"/>
      <c r="H161" s="157"/>
      <c r="I161" s="157"/>
      <c r="J161" s="372" t="e">
        <f t="shared" si="48"/>
        <v>#DIV/0!</v>
      </c>
      <c r="K161" s="373" t="e">
        <f t="shared" si="51"/>
        <v>#DIV/0!</v>
      </c>
    </row>
    <row r="162" spans="1:11" x14ac:dyDescent="0.25">
      <c r="A162" s="201">
        <v>3222</v>
      </c>
      <c r="B162" s="266"/>
      <c r="C162" s="267"/>
      <c r="D162" s="107" t="s">
        <v>107</v>
      </c>
      <c r="E162" s="9"/>
      <c r="F162" s="157"/>
      <c r="G162" s="157"/>
      <c r="H162" s="157"/>
      <c r="I162" s="157"/>
      <c r="J162" s="372" t="e">
        <f t="shared" si="48"/>
        <v>#DIV/0!</v>
      </c>
      <c r="K162" s="373" t="e">
        <f t="shared" si="51"/>
        <v>#DIV/0!</v>
      </c>
    </row>
    <row r="163" spans="1:11" x14ac:dyDescent="0.25">
      <c r="A163" s="219">
        <v>323</v>
      </c>
      <c r="B163" s="242"/>
      <c r="C163" s="243"/>
      <c r="D163" s="143" t="s">
        <v>112</v>
      </c>
      <c r="E163" s="47">
        <f>SUM(E164)</f>
        <v>0</v>
      </c>
      <c r="F163" s="158">
        <f t="shared" ref="F163:I163" si="61">SUM(F164)</f>
        <v>0</v>
      </c>
      <c r="G163" s="158"/>
      <c r="H163" s="158">
        <f t="shared" si="61"/>
        <v>0</v>
      </c>
      <c r="I163" s="158">
        <f t="shared" si="61"/>
        <v>0</v>
      </c>
      <c r="J163" s="372" t="e">
        <f t="shared" si="48"/>
        <v>#DIV/0!</v>
      </c>
      <c r="K163" s="373" t="e">
        <f t="shared" si="51"/>
        <v>#DIV/0!</v>
      </c>
    </row>
    <row r="164" spans="1:11" ht="16.899999999999999" customHeight="1" x14ac:dyDescent="0.25">
      <c r="A164" s="201">
        <v>3239</v>
      </c>
      <c r="B164" s="266"/>
      <c r="C164" s="267"/>
      <c r="D164" s="107" t="s">
        <v>121</v>
      </c>
      <c r="E164" s="9"/>
      <c r="F164" s="157"/>
      <c r="G164" s="157"/>
      <c r="H164" s="157"/>
      <c r="I164" s="157"/>
      <c r="J164" s="372" t="e">
        <f t="shared" si="48"/>
        <v>#DIV/0!</v>
      </c>
      <c r="K164" s="373" t="e">
        <f t="shared" si="51"/>
        <v>#DIV/0!</v>
      </c>
    </row>
    <row r="165" spans="1:11" ht="24.6" customHeight="1" x14ac:dyDescent="0.25">
      <c r="A165" s="474">
        <v>4</v>
      </c>
      <c r="B165" s="475"/>
      <c r="C165" s="476"/>
      <c r="D165" s="276" t="s">
        <v>8</v>
      </c>
      <c r="E165" s="217">
        <f>SUM(E166+E169)</f>
        <v>0</v>
      </c>
      <c r="F165" s="377">
        <f t="shared" ref="F165:I165" si="62">SUM(F166+F169)</f>
        <v>0</v>
      </c>
      <c r="G165" s="377"/>
      <c r="H165" s="377">
        <f t="shared" si="62"/>
        <v>0</v>
      </c>
      <c r="I165" s="377">
        <f t="shared" si="62"/>
        <v>0</v>
      </c>
      <c r="J165" s="372" t="e">
        <f t="shared" si="48"/>
        <v>#DIV/0!</v>
      </c>
      <c r="K165" s="373" t="e">
        <f t="shared" si="51"/>
        <v>#DIV/0!</v>
      </c>
    </row>
    <row r="166" spans="1:11" ht="25.9" customHeight="1" x14ac:dyDescent="0.25">
      <c r="A166" s="468">
        <v>42</v>
      </c>
      <c r="B166" s="469"/>
      <c r="C166" s="470"/>
      <c r="D166" s="277" t="s">
        <v>20</v>
      </c>
      <c r="E166" s="218">
        <f>SUM(E167+E169)</f>
        <v>0</v>
      </c>
      <c r="F166" s="378">
        <f t="shared" ref="F166:I166" si="63">SUM(F167+F169)</f>
        <v>0</v>
      </c>
      <c r="G166" s="378"/>
      <c r="H166" s="378">
        <f t="shared" si="63"/>
        <v>0</v>
      </c>
      <c r="I166" s="378">
        <f t="shared" si="63"/>
        <v>0</v>
      </c>
      <c r="J166" s="372" t="e">
        <f t="shared" si="48"/>
        <v>#DIV/0!</v>
      </c>
      <c r="K166" s="373" t="e">
        <f t="shared" si="51"/>
        <v>#DIV/0!</v>
      </c>
    </row>
    <row r="167" spans="1:11" ht="16.899999999999999" customHeight="1" x14ac:dyDescent="0.25">
      <c r="A167" s="260">
        <v>422</v>
      </c>
      <c r="B167" s="261"/>
      <c r="C167" s="262"/>
      <c r="D167" s="53" t="s">
        <v>201</v>
      </c>
      <c r="E167" s="47">
        <f>SUM(E168)</f>
        <v>0</v>
      </c>
      <c r="F167" s="158">
        <f t="shared" ref="F167:I167" si="64">SUM(F168)</f>
        <v>0</v>
      </c>
      <c r="G167" s="158"/>
      <c r="H167" s="158">
        <f t="shared" si="64"/>
        <v>0</v>
      </c>
      <c r="I167" s="158">
        <f t="shared" si="64"/>
        <v>0</v>
      </c>
      <c r="J167" s="372" t="e">
        <f t="shared" si="48"/>
        <v>#DIV/0!</v>
      </c>
      <c r="K167" s="373" t="e">
        <f t="shared" si="51"/>
        <v>#DIV/0!</v>
      </c>
    </row>
    <row r="168" spans="1:11" ht="16.899999999999999" customHeight="1" x14ac:dyDescent="0.25">
      <c r="A168" s="263">
        <v>4221</v>
      </c>
      <c r="B168" s="264"/>
      <c r="C168" s="265"/>
      <c r="D168" s="23" t="s">
        <v>152</v>
      </c>
      <c r="E168" s="9"/>
      <c r="F168" s="157"/>
      <c r="G168" s="157"/>
      <c r="H168" s="157"/>
      <c r="I168" s="157"/>
      <c r="J168" s="372" t="e">
        <f t="shared" si="48"/>
        <v>#DIV/0!</v>
      </c>
      <c r="K168" s="373" t="e">
        <f t="shared" si="51"/>
        <v>#DIV/0!</v>
      </c>
    </row>
    <row r="169" spans="1:11" ht="26.45" customHeight="1" x14ac:dyDescent="0.25">
      <c r="A169" s="260">
        <v>424</v>
      </c>
      <c r="B169" s="261"/>
      <c r="C169" s="262"/>
      <c r="D169" s="53" t="s">
        <v>140</v>
      </c>
      <c r="E169" s="47">
        <f>SUM(E170)</f>
        <v>0</v>
      </c>
      <c r="F169" s="158">
        <f t="shared" ref="F169:I169" si="65">SUM(F170)</f>
        <v>0</v>
      </c>
      <c r="G169" s="158"/>
      <c r="H169" s="158">
        <f t="shared" si="65"/>
        <v>0</v>
      </c>
      <c r="I169" s="158">
        <f t="shared" si="65"/>
        <v>0</v>
      </c>
      <c r="J169" s="372" t="e">
        <f t="shared" si="48"/>
        <v>#DIV/0!</v>
      </c>
      <c r="K169" s="373" t="e">
        <f t="shared" si="51"/>
        <v>#DIV/0!</v>
      </c>
    </row>
    <row r="170" spans="1:11" ht="16.899999999999999" customHeight="1" x14ac:dyDescent="0.25">
      <c r="A170" s="263">
        <v>4241</v>
      </c>
      <c r="B170" s="264"/>
      <c r="C170" s="265"/>
      <c r="D170" s="23" t="s">
        <v>141</v>
      </c>
      <c r="E170" s="9"/>
      <c r="F170" s="157"/>
      <c r="G170" s="157"/>
      <c r="H170" s="157"/>
      <c r="I170" s="157"/>
      <c r="J170" s="372" t="e">
        <f t="shared" si="48"/>
        <v>#DIV/0!</v>
      </c>
      <c r="K170" s="373" t="e">
        <f t="shared" si="51"/>
        <v>#DIV/0!</v>
      </c>
    </row>
    <row r="171" spans="1:11" ht="26.45" customHeight="1" x14ac:dyDescent="0.25">
      <c r="A171" s="477" t="s">
        <v>204</v>
      </c>
      <c r="B171" s="478"/>
      <c r="C171" s="479"/>
      <c r="D171" s="279" t="s">
        <v>205</v>
      </c>
      <c r="E171" s="27">
        <f t="shared" ref="E171:I174" si="66">SUM(E172)</f>
        <v>0</v>
      </c>
      <c r="F171" s="156">
        <f t="shared" si="66"/>
        <v>33979.870000000003</v>
      </c>
      <c r="G171" s="156"/>
      <c r="H171" s="156">
        <f t="shared" si="66"/>
        <v>29500</v>
      </c>
      <c r="I171" s="156">
        <f t="shared" si="66"/>
        <v>28700</v>
      </c>
      <c r="J171" s="372">
        <f t="shared" si="48"/>
        <v>84.461771042679089</v>
      </c>
      <c r="K171" s="373">
        <f t="shared" si="51"/>
        <v>84.461771042679089</v>
      </c>
    </row>
    <row r="172" spans="1:11" ht="14.45" customHeight="1" x14ac:dyDescent="0.25">
      <c r="A172" s="480" t="s">
        <v>195</v>
      </c>
      <c r="B172" s="481"/>
      <c r="C172" s="482"/>
      <c r="D172" s="233" t="s">
        <v>196</v>
      </c>
      <c r="E172" s="215">
        <f t="shared" si="66"/>
        <v>0</v>
      </c>
      <c r="F172" s="376">
        <f t="shared" si="66"/>
        <v>33979.870000000003</v>
      </c>
      <c r="G172" s="376"/>
      <c r="H172" s="376">
        <f t="shared" si="66"/>
        <v>29500</v>
      </c>
      <c r="I172" s="376">
        <f t="shared" si="66"/>
        <v>28700</v>
      </c>
      <c r="J172" s="372">
        <f t="shared" si="48"/>
        <v>84.461771042679089</v>
      </c>
      <c r="K172" s="373">
        <f t="shared" si="51"/>
        <v>84.461771042679089</v>
      </c>
    </row>
    <row r="173" spans="1:11" x14ac:dyDescent="0.25">
      <c r="A173" s="474">
        <v>3</v>
      </c>
      <c r="B173" s="475"/>
      <c r="C173" s="476"/>
      <c r="D173" s="216" t="s">
        <v>6</v>
      </c>
      <c r="E173" s="217">
        <f>SUM(E174)</f>
        <v>0</v>
      </c>
      <c r="F173" s="377">
        <f t="shared" si="66"/>
        <v>33979.870000000003</v>
      </c>
      <c r="G173" s="377"/>
      <c r="H173" s="377">
        <f t="shared" si="66"/>
        <v>29500</v>
      </c>
      <c r="I173" s="377">
        <f t="shared" si="66"/>
        <v>28700</v>
      </c>
      <c r="J173" s="372">
        <f t="shared" si="48"/>
        <v>84.461771042679089</v>
      </c>
      <c r="K173" s="373">
        <f t="shared" si="51"/>
        <v>84.461771042679089</v>
      </c>
    </row>
    <row r="174" spans="1:11" x14ac:dyDescent="0.25">
      <c r="A174" s="257">
        <v>32</v>
      </c>
      <c r="B174" s="258"/>
      <c r="C174" s="259"/>
      <c r="D174" s="234" t="s">
        <v>13</v>
      </c>
      <c r="E174" s="218">
        <f>SUM(E175)</f>
        <v>0</v>
      </c>
      <c r="F174" s="378">
        <f t="shared" si="66"/>
        <v>33979.870000000003</v>
      </c>
      <c r="G174" s="378"/>
      <c r="H174" s="378">
        <f t="shared" si="66"/>
        <v>29500</v>
      </c>
      <c r="I174" s="378">
        <f t="shared" si="66"/>
        <v>28700</v>
      </c>
      <c r="J174" s="372">
        <f t="shared" si="48"/>
        <v>84.461771042679089</v>
      </c>
      <c r="K174" s="373">
        <f t="shared" si="51"/>
        <v>84.461771042679089</v>
      </c>
    </row>
    <row r="175" spans="1:11" x14ac:dyDescent="0.25">
      <c r="A175" s="241">
        <v>323</v>
      </c>
      <c r="B175" s="242"/>
      <c r="C175" s="243"/>
      <c r="D175" s="143" t="s">
        <v>112</v>
      </c>
      <c r="E175" s="47">
        <f>SUM(E176)</f>
        <v>0</v>
      </c>
      <c r="F175" s="158">
        <f>SUM(F176)</f>
        <v>33979.870000000003</v>
      </c>
      <c r="G175" s="158"/>
      <c r="H175" s="158">
        <v>29500</v>
      </c>
      <c r="I175" s="158">
        <v>28700</v>
      </c>
      <c r="J175" s="372">
        <f t="shared" si="48"/>
        <v>84.461771042679089</v>
      </c>
      <c r="K175" s="373">
        <f t="shared" si="51"/>
        <v>84.461771042679089</v>
      </c>
    </row>
    <row r="176" spans="1:11" ht="27.75" customHeight="1" x14ac:dyDescent="0.25">
      <c r="A176" s="483">
        <v>3232</v>
      </c>
      <c r="B176" s="484"/>
      <c r="C176" s="485"/>
      <c r="D176" s="107" t="s">
        <v>114</v>
      </c>
      <c r="E176" s="9">
        <v>0</v>
      </c>
      <c r="F176" s="157">
        <v>33979.870000000003</v>
      </c>
      <c r="G176" s="157"/>
      <c r="H176" s="157"/>
      <c r="I176" s="157"/>
      <c r="J176" s="372">
        <f t="shared" si="48"/>
        <v>0</v>
      </c>
      <c r="K176" s="373">
        <f t="shared" si="51"/>
        <v>0</v>
      </c>
    </row>
    <row r="177" spans="1:11" ht="26.45" customHeight="1" x14ac:dyDescent="0.25">
      <c r="A177" s="477" t="s">
        <v>206</v>
      </c>
      <c r="B177" s="478"/>
      <c r="C177" s="479"/>
      <c r="D177" s="279" t="s">
        <v>207</v>
      </c>
      <c r="E177" s="27">
        <f t="shared" ref="E177:I178" si="67">SUM(E178)</f>
        <v>0</v>
      </c>
      <c r="F177" s="156">
        <f t="shared" si="67"/>
        <v>0</v>
      </c>
      <c r="G177" s="156"/>
      <c r="H177" s="156">
        <f t="shared" si="67"/>
        <v>4700</v>
      </c>
      <c r="I177" s="156">
        <f t="shared" si="67"/>
        <v>4700</v>
      </c>
      <c r="J177" s="372" t="e">
        <f t="shared" si="48"/>
        <v>#DIV/0!</v>
      </c>
      <c r="K177" s="373" t="e">
        <f t="shared" si="51"/>
        <v>#DIV/0!</v>
      </c>
    </row>
    <row r="178" spans="1:11" ht="14.45" customHeight="1" x14ac:dyDescent="0.25">
      <c r="A178" s="486" t="s">
        <v>195</v>
      </c>
      <c r="B178" s="487"/>
      <c r="C178" s="488"/>
      <c r="D178" s="280" t="s">
        <v>196</v>
      </c>
      <c r="E178" s="215">
        <f t="shared" si="67"/>
        <v>0</v>
      </c>
      <c r="F178" s="376">
        <f t="shared" si="67"/>
        <v>0</v>
      </c>
      <c r="G178" s="376"/>
      <c r="H178" s="376">
        <f t="shared" si="67"/>
        <v>4700</v>
      </c>
      <c r="I178" s="376">
        <f t="shared" si="67"/>
        <v>4700</v>
      </c>
      <c r="J178" s="372" t="e">
        <f t="shared" si="48"/>
        <v>#DIV/0!</v>
      </c>
      <c r="K178" s="373" t="e">
        <f t="shared" si="51"/>
        <v>#DIV/0!</v>
      </c>
    </row>
    <row r="179" spans="1:11" ht="25.5" x14ac:dyDescent="0.25">
      <c r="A179" s="474">
        <v>4</v>
      </c>
      <c r="B179" s="475"/>
      <c r="C179" s="476"/>
      <c r="D179" s="276" t="s">
        <v>8</v>
      </c>
      <c r="E179" s="217">
        <f>SUM(E180)</f>
        <v>0</v>
      </c>
      <c r="F179" s="377">
        <f>SUM(F180+F181)</f>
        <v>0</v>
      </c>
      <c r="G179" s="377"/>
      <c r="H179" s="377">
        <f>SUM(H180)</f>
        <v>4700</v>
      </c>
      <c r="I179" s="377">
        <f>SUM(I180)</f>
        <v>4700</v>
      </c>
      <c r="J179" s="372" t="e">
        <f t="shared" si="48"/>
        <v>#DIV/0!</v>
      </c>
      <c r="K179" s="373" t="e">
        <f t="shared" si="51"/>
        <v>#DIV/0!</v>
      </c>
    </row>
    <row r="180" spans="1:11" ht="25.5" x14ac:dyDescent="0.25">
      <c r="A180" s="483">
        <v>42</v>
      </c>
      <c r="B180" s="484"/>
      <c r="C180" s="485"/>
      <c r="D180" s="23" t="s">
        <v>275</v>
      </c>
      <c r="E180" s="9">
        <f>SUM(E181)</f>
        <v>0</v>
      </c>
      <c r="F180" s="157"/>
      <c r="G180" s="157"/>
      <c r="H180" s="157">
        <f t="shared" ref="H180:I180" si="68">SUM(H181)</f>
        <v>4700</v>
      </c>
      <c r="I180" s="157">
        <f t="shared" si="68"/>
        <v>4700</v>
      </c>
      <c r="J180" s="372" t="e">
        <f t="shared" si="48"/>
        <v>#DIV/0!</v>
      </c>
      <c r="K180" s="373" t="e">
        <f t="shared" si="51"/>
        <v>#DIV/0!</v>
      </c>
    </row>
    <row r="181" spans="1:11" x14ac:dyDescent="0.25">
      <c r="A181" s="489">
        <v>422</v>
      </c>
      <c r="B181" s="490"/>
      <c r="C181" s="491"/>
      <c r="D181" s="53" t="s">
        <v>276</v>
      </c>
      <c r="E181" s="47">
        <f>SUM(E185)</f>
        <v>0</v>
      </c>
      <c r="F181" s="158"/>
      <c r="G181" s="158"/>
      <c r="H181" s="158">
        <f>SUM(H182)</f>
        <v>4700</v>
      </c>
      <c r="I181" s="158">
        <f>SUM(I182)</f>
        <v>4700</v>
      </c>
      <c r="J181" s="372" t="e">
        <f t="shared" si="48"/>
        <v>#DIV/0!</v>
      </c>
      <c r="K181" s="373" t="e">
        <f t="shared" si="51"/>
        <v>#DIV/0!</v>
      </c>
    </row>
    <row r="182" spans="1:11" x14ac:dyDescent="0.25">
      <c r="A182" s="241">
        <v>4221</v>
      </c>
      <c r="B182" s="242"/>
      <c r="C182" s="243"/>
      <c r="D182" s="53" t="s">
        <v>152</v>
      </c>
      <c r="E182" s="47"/>
      <c r="F182" s="158"/>
      <c r="G182" s="158"/>
      <c r="H182" s="158">
        <v>4700</v>
      </c>
      <c r="I182" s="158">
        <v>4700</v>
      </c>
      <c r="J182" s="372" t="e">
        <f t="shared" si="48"/>
        <v>#DIV/0!</v>
      </c>
      <c r="K182" s="373"/>
    </row>
    <row r="183" spans="1:11" ht="25.5" x14ac:dyDescent="0.25">
      <c r="A183" s="468">
        <v>45</v>
      </c>
      <c r="B183" s="469"/>
      <c r="C183" s="470"/>
      <c r="D183" s="277" t="s">
        <v>208</v>
      </c>
      <c r="E183" s="47"/>
      <c r="F183" s="158"/>
      <c r="G183" s="158"/>
      <c r="H183" s="158">
        <f>SUM(H184)</f>
        <v>0</v>
      </c>
      <c r="I183" s="158"/>
      <c r="J183" s="372" t="e">
        <f t="shared" si="48"/>
        <v>#DIV/0!</v>
      </c>
      <c r="K183" s="373"/>
    </row>
    <row r="184" spans="1:11" ht="25.5" x14ac:dyDescent="0.25">
      <c r="A184" s="489">
        <v>451</v>
      </c>
      <c r="B184" s="490"/>
      <c r="C184" s="491"/>
      <c r="D184" s="53" t="s">
        <v>154</v>
      </c>
      <c r="E184" s="47"/>
      <c r="F184" s="158"/>
      <c r="G184" s="158"/>
      <c r="H184" s="158">
        <f>SUM(H185)</f>
        <v>0</v>
      </c>
      <c r="I184" s="158"/>
      <c r="J184" s="372" t="e">
        <f t="shared" si="48"/>
        <v>#DIV/0!</v>
      </c>
      <c r="K184" s="373"/>
    </row>
    <row r="185" spans="1:11" ht="25.5" x14ac:dyDescent="0.25">
      <c r="A185" s="281">
        <v>4511</v>
      </c>
      <c r="B185" s="266"/>
      <c r="C185" s="267"/>
      <c r="D185" s="53" t="s">
        <v>154</v>
      </c>
      <c r="E185" s="9"/>
      <c r="F185" s="157"/>
      <c r="G185" s="157"/>
      <c r="H185" s="157">
        <v>0</v>
      </c>
      <c r="I185" s="157"/>
      <c r="J185" s="372" t="e">
        <f t="shared" si="48"/>
        <v>#DIV/0!</v>
      </c>
      <c r="K185" s="373" t="e">
        <f t="shared" si="51"/>
        <v>#DIV/0!</v>
      </c>
    </row>
    <row r="186" spans="1:11" ht="37.15" customHeight="1" x14ac:dyDescent="0.25">
      <c r="A186" s="492" t="s">
        <v>209</v>
      </c>
      <c r="B186" s="493"/>
      <c r="C186" s="494"/>
      <c r="D186" s="282" t="s">
        <v>55</v>
      </c>
      <c r="E186" s="52">
        <f>SUM(E187+E193+E202+E213+E223+E233+E280+E309+E315+E321)</f>
        <v>1327</v>
      </c>
      <c r="F186" s="164">
        <v>32652.11</v>
      </c>
      <c r="G186" s="164"/>
      <c r="H186" s="164">
        <f>SUM(H187+H193+H202+H213+H223+H233+H280+H309+H315)</f>
        <v>42946</v>
      </c>
      <c r="I186" s="164">
        <f>SUM(I187+I193+I202+I213+I223+I233+I280+I309+I315)</f>
        <v>21708.360000000004</v>
      </c>
      <c r="J186" s="372">
        <f t="shared" si="48"/>
        <v>66.483789255885767</v>
      </c>
      <c r="K186" s="373">
        <f t="shared" si="51"/>
        <v>66.483789255885767</v>
      </c>
    </row>
    <row r="187" spans="1:11" ht="24" customHeight="1" x14ac:dyDescent="0.25">
      <c r="A187" s="477" t="s">
        <v>210</v>
      </c>
      <c r="B187" s="478"/>
      <c r="C187" s="479"/>
      <c r="D187" s="283" t="s">
        <v>56</v>
      </c>
      <c r="E187" s="27">
        <f t="shared" ref="E187:I190" si="69">SUM(E188)</f>
        <v>0</v>
      </c>
      <c r="F187" s="156">
        <f t="shared" si="69"/>
        <v>6597.66</v>
      </c>
      <c r="G187" s="156"/>
      <c r="H187" s="156">
        <f t="shared" si="69"/>
        <v>6764</v>
      </c>
      <c r="I187" s="156">
        <f t="shared" si="69"/>
        <v>6763.14</v>
      </c>
      <c r="J187" s="372">
        <f t="shared" si="48"/>
        <v>102.50816198470368</v>
      </c>
      <c r="K187" s="373">
        <f t="shared" si="51"/>
        <v>102.50816198470368</v>
      </c>
    </row>
    <row r="188" spans="1:11" ht="20.25" customHeight="1" x14ac:dyDescent="0.25">
      <c r="A188" s="486" t="s">
        <v>172</v>
      </c>
      <c r="B188" s="487"/>
      <c r="C188" s="488"/>
      <c r="D188" s="284" t="s">
        <v>173</v>
      </c>
      <c r="E188" s="215">
        <f t="shared" si="69"/>
        <v>0</v>
      </c>
      <c r="F188" s="376">
        <f t="shared" si="69"/>
        <v>6597.66</v>
      </c>
      <c r="G188" s="376"/>
      <c r="H188" s="376">
        <f t="shared" si="69"/>
        <v>6764</v>
      </c>
      <c r="I188" s="376">
        <f t="shared" si="69"/>
        <v>6763.14</v>
      </c>
      <c r="J188" s="372">
        <f t="shared" si="48"/>
        <v>102.50816198470368</v>
      </c>
      <c r="K188" s="373">
        <f t="shared" si="51"/>
        <v>102.50816198470368</v>
      </c>
    </row>
    <row r="189" spans="1:11" ht="14.45" customHeight="1" x14ac:dyDescent="0.25">
      <c r="A189" s="285">
        <v>3</v>
      </c>
      <c r="B189" s="286"/>
      <c r="C189" s="287"/>
      <c r="D189" s="288" t="s">
        <v>6</v>
      </c>
      <c r="E189" s="217">
        <f t="shared" si="69"/>
        <v>0</v>
      </c>
      <c r="F189" s="377">
        <f t="shared" si="69"/>
        <v>6597.66</v>
      </c>
      <c r="G189" s="377"/>
      <c r="H189" s="377">
        <f t="shared" si="69"/>
        <v>6764</v>
      </c>
      <c r="I189" s="377">
        <f t="shared" si="69"/>
        <v>6763.14</v>
      </c>
      <c r="J189" s="372">
        <f t="shared" si="48"/>
        <v>102.50816198470368</v>
      </c>
      <c r="K189" s="373">
        <f t="shared" si="51"/>
        <v>102.50816198470368</v>
      </c>
    </row>
    <row r="190" spans="1:11" ht="38.25" x14ac:dyDescent="0.25">
      <c r="A190" s="468">
        <v>37</v>
      </c>
      <c r="B190" s="469"/>
      <c r="C190" s="470"/>
      <c r="D190" s="289" t="s">
        <v>43</v>
      </c>
      <c r="E190" s="218">
        <f>SUM(E191)</f>
        <v>0</v>
      </c>
      <c r="F190" s="378">
        <f t="shared" si="69"/>
        <v>6597.66</v>
      </c>
      <c r="G190" s="378"/>
      <c r="H190" s="378">
        <f t="shared" si="69"/>
        <v>6764</v>
      </c>
      <c r="I190" s="378">
        <f t="shared" si="69"/>
        <v>6763.14</v>
      </c>
      <c r="J190" s="372">
        <f t="shared" si="48"/>
        <v>102.50816198470368</v>
      </c>
      <c r="K190" s="373">
        <f t="shared" si="51"/>
        <v>102.50816198470368</v>
      </c>
    </row>
    <row r="191" spans="1:11" ht="25.5" x14ac:dyDescent="0.25">
      <c r="A191" s="260">
        <v>372</v>
      </c>
      <c r="B191" s="261"/>
      <c r="C191" s="262"/>
      <c r="D191" s="221" t="s">
        <v>200</v>
      </c>
      <c r="E191" s="47">
        <f>SUM(E192)</f>
        <v>0</v>
      </c>
      <c r="F191" s="158">
        <f>SUM(F192)</f>
        <v>6597.66</v>
      </c>
      <c r="G191" s="158"/>
      <c r="H191" s="158">
        <f>SUM(H192)</f>
        <v>6764</v>
      </c>
      <c r="I191" s="158">
        <f>SUM(I192)</f>
        <v>6763.14</v>
      </c>
      <c r="J191" s="372">
        <f t="shared" si="48"/>
        <v>102.50816198470368</v>
      </c>
      <c r="K191" s="373">
        <f t="shared" si="51"/>
        <v>102.50816198470368</v>
      </c>
    </row>
    <row r="192" spans="1:11" ht="25.5" x14ac:dyDescent="0.25">
      <c r="A192" s="263">
        <v>3722</v>
      </c>
      <c r="B192" s="264"/>
      <c r="C192" s="265"/>
      <c r="D192" s="202" t="s">
        <v>211</v>
      </c>
      <c r="E192" s="9"/>
      <c r="F192" s="157">
        <v>6597.66</v>
      </c>
      <c r="G192" s="157"/>
      <c r="H192" s="157">
        <v>6764</v>
      </c>
      <c r="I192" s="157">
        <v>6763.14</v>
      </c>
      <c r="J192" s="372">
        <f t="shared" si="48"/>
        <v>102.50816198470368</v>
      </c>
      <c r="K192" s="373">
        <f t="shared" si="51"/>
        <v>102.50816198470368</v>
      </c>
    </row>
    <row r="193" spans="1:194" ht="23.45" customHeight="1" x14ac:dyDescent="0.25">
      <c r="A193" s="477" t="s">
        <v>212</v>
      </c>
      <c r="B193" s="478"/>
      <c r="C193" s="479"/>
      <c r="D193" s="290" t="s">
        <v>213</v>
      </c>
      <c r="E193" s="213">
        <f t="shared" ref="E193:I195" si="70">SUM(E194)</f>
        <v>0</v>
      </c>
      <c r="F193" s="375">
        <f t="shared" si="70"/>
        <v>0</v>
      </c>
      <c r="G193" s="375"/>
      <c r="H193" s="375">
        <f t="shared" si="70"/>
        <v>0</v>
      </c>
      <c r="I193" s="375">
        <f t="shared" si="70"/>
        <v>0</v>
      </c>
      <c r="J193" s="372" t="e">
        <f t="shared" si="48"/>
        <v>#DIV/0!</v>
      </c>
      <c r="K193" s="373" t="e">
        <f t="shared" si="51"/>
        <v>#DIV/0!</v>
      </c>
    </row>
    <row r="194" spans="1:194" ht="14.45" customHeight="1" x14ac:dyDescent="0.25">
      <c r="A194" s="486" t="s">
        <v>172</v>
      </c>
      <c r="B194" s="487"/>
      <c r="C194" s="488"/>
      <c r="D194" s="291" t="s">
        <v>173</v>
      </c>
      <c r="E194" s="215">
        <f t="shared" si="70"/>
        <v>0</v>
      </c>
      <c r="F194" s="376">
        <f t="shared" si="70"/>
        <v>0</v>
      </c>
      <c r="G194" s="376"/>
      <c r="H194" s="376">
        <f t="shared" si="70"/>
        <v>0</v>
      </c>
      <c r="I194" s="376">
        <f t="shared" si="70"/>
        <v>0</v>
      </c>
      <c r="J194" s="372" t="e">
        <f t="shared" si="48"/>
        <v>#DIV/0!</v>
      </c>
      <c r="K194" s="373" t="e">
        <f t="shared" si="51"/>
        <v>#DIV/0!</v>
      </c>
    </row>
    <row r="195" spans="1:194" ht="15" customHeight="1" x14ac:dyDescent="0.25">
      <c r="A195" s="474">
        <v>3</v>
      </c>
      <c r="B195" s="475"/>
      <c r="C195" s="476"/>
      <c r="D195" s="276" t="s">
        <v>6</v>
      </c>
      <c r="E195" s="217">
        <f t="shared" si="70"/>
        <v>0</v>
      </c>
      <c r="F195" s="377">
        <f t="shared" si="70"/>
        <v>0</v>
      </c>
      <c r="G195" s="377"/>
      <c r="H195" s="377">
        <f t="shared" si="70"/>
        <v>0</v>
      </c>
      <c r="I195" s="377">
        <f t="shared" si="70"/>
        <v>0</v>
      </c>
      <c r="J195" s="372" t="e">
        <f t="shared" si="48"/>
        <v>#DIV/0!</v>
      </c>
      <c r="K195" s="373" t="e">
        <f t="shared" si="51"/>
        <v>#DIV/0!</v>
      </c>
    </row>
    <row r="196" spans="1:194" x14ac:dyDescent="0.25">
      <c r="A196" s="468">
        <v>32</v>
      </c>
      <c r="B196" s="469"/>
      <c r="C196" s="470"/>
      <c r="D196" s="277" t="s">
        <v>13</v>
      </c>
      <c r="E196" s="218">
        <f>SUM(E197+E200)</f>
        <v>0</v>
      </c>
      <c r="F196" s="378">
        <f t="shared" ref="F196:I196" si="71">SUM(F197+F200)</f>
        <v>0</v>
      </c>
      <c r="G196" s="378"/>
      <c r="H196" s="378">
        <f t="shared" si="71"/>
        <v>0</v>
      </c>
      <c r="I196" s="378">
        <f t="shared" si="71"/>
        <v>0</v>
      </c>
      <c r="J196" s="372" t="e">
        <f t="shared" si="48"/>
        <v>#DIV/0!</v>
      </c>
      <c r="K196" s="373" t="e">
        <f t="shared" si="51"/>
        <v>#DIV/0!</v>
      </c>
    </row>
    <row r="197" spans="1:194" x14ac:dyDescent="0.25">
      <c r="A197" s="292">
        <v>323</v>
      </c>
      <c r="B197" s="293"/>
      <c r="C197" s="294"/>
      <c r="D197" s="53" t="s">
        <v>112</v>
      </c>
      <c r="E197" s="252">
        <f>SUM(E198+E199)</f>
        <v>0</v>
      </c>
      <c r="F197" s="381">
        <f t="shared" ref="F197:I197" si="72">SUM(F198+F199)</f>
        <v>0</v>
      </c>
      <c r="G197" s="381"/>
      <c r="H197" s="381">
        <f t="shared" si="72"/>
        <v>0</v>
      </c>
      <c r="I197" s="381">
        <f t="shared" si="72"/>
        <v>0</v>
      </c>
      <c r="J197" s="372" t="e">
        <f t="shared" si="48"/>
        <v>#DIV/0!</v>
      </c>
      <c r="K197" s="373" t="e">
        <f t="shared" si="51"/>
        <v>#DIV/0!</v>
      </c>
    </row>
    <row r="198" spans="1:194" ht="25.5" x14ac:dyDescent="0.25">
      <c r="A198" s="281">
        <v>3231</v>
      </c>
      <c r="B198" s="266"/>
      <c r="C198" s="267"/>
      <c r="D198" s="23" t="s">
        <v>189</v>
      </c>
      <c r="E198" s="9"/>
      <c r="F198" s="157"/>
      <c r="G198" s="157"/>
      <c r="H198" s="157">
        <v>0</v>
      </c>
      <c r="I198" s="157"/>
      <c r="J198" s="372" t="e">
        <f t="shared" si="48"/>
        <v>#DIV/0!</v>
      </c>
      <c r="K198" s="373" t="e">
        <f t="shared" si="51"/>
        <v>#DIV/0!</v>
      </c>
    </row>
    <row r="199" spans="1:194" x14ac:dyDescent="0.25">
      <c r="A199" s="281">
        <v>3239</v>
      </c>
      <c r="B199" s="266"/>
      <c r="C199" s="267"/>
      <c r="D199" s="23" t="s">
        <v>121</v>
      </c>
      <c r="E199" s="9"/>
      <c r="F199" s="157"/>
      <c r="G199" s="157"/>
      <c r="H199" s="157">
        <v>0</v>
      </c>
      <c r="I199" s="157"/>
      <c r="J199" s="372" t="e">
        <f t="shared" si="48"/>
        <v>#DIV/0!</v>
      </c>
      <c r="K199" s="373" t="e">
        <f t="shared" si="51"/>
        <v>#DIV/0!</v>
      </c>
    </row>
    <row r="200" spans="1:194" ht="25.5" x14ac:dyDescent="0.25">
      <c r="A200" s="241">
        <v>329</v>
      </c>
      <c r="B200" s="242"/>
      <c r="C200" s="243"/>
      <c r="D200" s="53" t="s">
        <v>122</v>
      </c>
      <c r="E200" s="47">
        <f>SUM(E201)</f>
        <v>0</v>
      </c>
      <c r="F200" s="158">
        <f t="shared" ref="F200:I200" si="73">SUM(F201)</f>
        <v>0</v>
      </c>
      <c r="G200" s="158"/>
      <c r="H200" s="158">
        <f t="shared" si="73"/>
        <v>0</v>
      </c>
      <c r="I200" s="158">
        <f t="shared" si="73"/>
        <v>0</v>
      </c>
      <c r="J200" s="372" t="e">
        <f t="shared" si="48"/>
        <v>#DIV/0!</v>
      </c>
      <c r="K200" s="373" t="e">
        <f t="shared" si="51"/>
        <v>#DIV/0!</v>
      </c>
    </row>
    <row r="201" spans="1:194" ht="25.5" x14ac:dyDescent="0.25">
      <c r="A201" s="281">
        <v>3299</v>
      </c>
      <c r="B201" s="266"/>
      <c r="C201" s="267"/>
      <c r="D201" s="23" t="s">
        <v>122</v>
      </c>
      <c r="E201" s="9"/>
      <c r="F201" s="157"/>
      <c r="G201" s="157"/>
      <c r="H201" s="157"/>
      <c r="I201" s="157"/>
      <c r="J201" s="372" t="e">
        <f t="shared" si="48"/>
        <v>#DIV/0!</v>
      </c>
      <c r="K201" s="373" t="e">
        <f t="shared" si="51"/>
        <v>#DIV/0!</v>
      </c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  <c r="AA201" s="81"/>
      <c r="AB201" s="81"/>
      <c r="AC201" s="81"/>
      <c r="AD201" s="81"/>
      <c r="AE201" s="81"/>
      <c r="AF201" s="81"/>
      <c r="AG201" s="81"/>
      <c r="AH201" s="81"/>
      <c r="AI201" s="81"/>
      <c r="AJ201" s="81"/>
      <c r="AK201" s="81"/>
      <c r="AL201" s="81"/>
      <c r="AM201" s="81"/>
      <c r="AN201" s="81"/>
      <c r="AO201" s="81"/>
      <c r="AP201" s="81"/>
      <c r="AQ201" s="81"/>
      <c r="AR201" s="81"/>
      <c r="AS201" s="81"/>
      <c r="AT201" s="81"/>
      <c r="AU201" s="81"/>
      <c r="AV201" s="81"/>
      <c r="AW201" s="81"/>
      <c r="AX201" s="81"/>
      <c r="AY201" s="81"/>
      <c r="AZ201" s="81"/>
      <c r="BA201" s="81"/>
      <c r="BB201" s="81"/>
      <c r="BC201" s="81"/>
      <c r="BD201" s="81"/>
      <c r="BE201" s="81"/>
      <c r="BF201" s="81"/>
      <c r="BG201" s="81"/>
      <c r="BH201" s="81"/>
      <c r="BI201" s="81"/>
      <c r="BJ201" s="81"/>
      <c r="BK201" s="81"/>
      <c r="BL201" s="81"/>
      <c r="BM201" s="81"/>
      <c r="BN201" s="81"/>
      <c r="BO201" s="81"/>
      <c r="BP201" s="81"/>
      <c r="BQ201" s="81"/>
      <c r="BR201" s="81"/>
      <c r="BS201" s="81"/>
      <c r="BT201" s="81"/>
      <c r="BU201" s="81"/>
      <c r="BV201" s="81"/>
      <c r="BW201" s="81"/>
      <c r="BX201" s="81"/>
      <c r="BY201" s="81"/>
      <c r="BZ201" s="81"/>
      <c r="CA201" s="81"/>
      <c r="CB201" s="81"/>
      <c r="CC201" s="81"/>
      <c r="CD201" s="81"/>
      <c r="CE201" s="81"/>
      <c r="CF201" s="81"/>
      <c r="CG201" s="81"/>
      <c r="CH201" s="81"/>
      <c r="CI201" s="81"/>
      <c r="CJ201" s="81"/>
      <c r="CK201" s="81"/>
      <c r="CL201" s="81"/>
      <c r="CM201" s="81"/>
      <c r="CN201" s="81"/>
      <c r="CO201" s="81"/>
      <c r="CP201" s="81"/>
      <c r="CQ201" s="81"/>
      <c r="CR201" s="81"/>
      <c r="CS201" s="81"/>
      <c r="CT201" s="81"/>
      <c r="CU201" s="81"/>
      <c r="CV201" s="81"/>
      <c r="CW201" s="81"/>
      <c r="CX201" s="81"/>
      <c r="CY201" s="81"/>
      <c r="CZ201" s="81"/>
      <c r="DA201" s="81"/>
      <c r="DB201" s="81"/>
      <c r="DC201" s="81"/>
      <c r="DD201" s="81"/>
      <c r="DE201" s="81"/>
      <c r="DF201" s="81"/>
      <c r="DG201" s="81"/>
      <c r="DH201" s="81"/>
      <c r="DI201" s="81"/>
      <c r="DJ201" s="81"/>
      <c r="DK201" s="81"/>
      <c r="DL201" s="81"/>
      <c r="DM201" s="81"/>
      <c r="DN201" s="81"/>
      <c r="DO201" s="81"/>
      <c r="DP201" s="81"/>
      <c r="DQ201" s="81"/>
      <c r="DR201" s="81"/>
      <c r="DS201" s="81"/>
      <c r="DT201" s="81"/>
      <c r="DU201" s="81"/>
      <c r="DV201" s="81"/>
      <c r="DW201" s="81"/>
      <c r="DX201" s="81"/>
      <c r="DY201" s="81"/>
      <c r="DZ201" s="81"/>
      <c r="EA201" s="81"/>
      <c r="EB201" s="81"/>
      <c r="EC201" s="81"/>
      <c r="ED201" s="81"/>
      <c r="EE201" s="81"/>
      <c r="EF201" s="81"/>
      <c r="EG201" s="81"/>
      <c r="EH201" s="81"/>
      <c r="EI201" s="81"/>
      <c r="EJ201" s="81"/>
      <c r="EK201" s="81"/>
      <c r="EL201" s="81"/>
      <c r="EM201" s="81"/>
      <c r="EN201" s="81"/>
      <c r="EO201" s="81"/>
      <c r="EP201" s="81"/>
      <c r="EQ201" s="81"/>
      <c r="ER201" s="81"/>
      <c r="ES201" s="81"/>
      <c r="ET201" s="81"/>
      <c r="EU201" s="81"/>
      <c r="EV201" s="81"/>
      <c r="EW201" s="81"/>
      <c r="EX201" s="81"/>
      <c r="EY201" s="81"/>
      <c r="EZ201" s="81"/>
      <c r="FA201" s="81"/>
      <c r="FB201" s="81"/>
      <c r="FC201" s="81"/>
      <c r="FD201" s="81"/>
      <c r="FE201" s="81"/>
      <c r="FF201" s="81"/>
      <c r="FG201" s="81"/>
      <c r="FH201" s="81"/>
      <c r="FI201" s="81"/>
      <c r="FJ201" s="81"/>
      <c r="FK201" s="81"/>
      <c r="FL201" s="81"/>
      <c r="FM201" s="81"/>
      <c r="FN201" s="81"/>
      <c r="FO201" s="81"/>
      <c r="FP201" s="81"/>
      <c r="FQ201" s="81"/>
      <c r="FR201" s="81"/>
      <c r="FS201" s="81"/>
      <c r="FT201" s="81"/>
      <c r="FU201" s="81"/>
      <c r="FV201" s="81"/>
      <c r="FW201" s="81"/>
      <c r="FX201" s="81"/>
      <c r="FY201" s="81"/>
      <c r="FZ201" s="81"/>
      <c r="GA201" s="81"/>
      <c r="GB201" s="81"/>
      <c r="GC201" s="81"/>
      <c r="GD201" s="81"/>
      <c r="GE201" s="81"/>
      <c r="GF201" s="81"/>
      <c r="GG201" s="81"/>
      <c r="GH201" s="81"/>
      <c r="GI201" s="81"/>
      <c r="GJ201" s="81"/>
      <c r="GK201" s="81"/>
      <c r="GL201" s="81"/>
    </row>
    <row r="202" spans="1:194" ht="24" customHeight="1" x14ac:dyDescent="0.25">
      <c r="A202" s="477" t="s">
        <v>214</v>
      </c>
      <c r="B202" s="478"/>
      <c r="C202" s="479"/>
      <c r="D202" s="295" t="s">
        <v>57</v>
      </c>
      <c r="E202" s="213">
        <f t="shared" ref="E202:I204" si="74">SUM(E203)</f>
        <v>1327</v>
      </c>
      <c r="F202" s="156">
        <f>SUM(F203+F210)</f>
        <v>13708.53</v>
      </c>
      <c r="G202" s="156">
        <f t="shared" ref="G202:I202" si="75">SUM(G203+G210)</f>
        <v>0</v>
      </c>
      <c r="H202" s="156">
        <f t="shared" si="75"/>
        <v>3000</v>
      </c>
      <c r="I202" s="156">
        <f t="shared" si="75"/>
        <v>2833.49</v>
      </c>
      <c r="J202" s="372">
        <f t="shared" si="48"/>
        <v>20.669539330621152</v>
      </c>
      <c r="K202" s="373">
        <f t="shared" si="51"/>
        <v>20.669539330621152</v>
      </c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81"/>
      <c r="AA202" s="81"/>
      <c r="AB202" s="81"/>
      <c r="AC202" s="81"/>
      <c r="AD202" s="81"/>
      <c r="AE202" s="81"/>
      <c r="AF202" s="81"/>
      <c r="AG202" s="81"/>
      <c r="AH202" s="81"/>
      <c r="AI202" s="81"/>
      <c r="AJ202" s="81"/>
      <c r="AK202" s="81"/>
      <c r="AL202" s="81"/>
      <c r="AM202" s="81"/>
      <c r="AN202" s="81"/>
      <c r="AO202" s="81"/>
      <c r="AP202" s="81"/>
      <c r="AQ202" s="81"/>
      <c r="AR202" s="81"/>
      <c r="AS202" s="81"/>
      <c r="AT202" s="81"/>
      <c r="AU202" s="81"/>
      <c r="AV202" s="81"/>
      <c r="AW202" s="81"/>
      <c r="AX202" s="81"/>
      <c r="AY202" s="81"/>
      <c r="AZ202" s="81"/>
      <c r="BA202" s="81"/>
      <c r="BB202" s="81"/>
      <c r="BC202" s="81"/>
      <c r="BD202" s="81"/>
      <c r="BE202" s="81"/>
      <c r="BF202" s="81"/>
      <c r="BG202" s="81"/>
      <c r="BH202" s="81"/>
      <c r="BI202" s="81"/>
      <c r="BJ202" s="81"/>
      <c r="BK202" s="81"/>
      <c r="BL202" s="81"/>
      <c r="BM202" s="81"/>
      <c r="BN202" s="81"/>
      <c r="BO202" s="81"/>
      <c r="BP202" s="81"/>
      <c r="BQ202" s="81"/>
      <c r="BR202" s="81"/>
      <c r="BS202" s="81"/>
      <c r="BT202" s="81"/>
      <c r="BU202" s="81"/>
      <c r="BV202" s="81"/>
      <c r="BW202" s="81"/>
      <c r="BX202" s="81"/>
      <c r="BY202" s="81"/>
      <c r="BZ202" s="81"/>
      <c r="CA202" s="81"/>
      <c r="CB202" s="81"/>
      <c r="CC202" s="81"/>
      <c r="CD202" s="81"/>
      <c r="CE202" s="81"/>
      <c r="CF202" s="81"/>
      <c r="CG202" s="81"/>
      <c r="CH202" s="81"/>
      <c r="CI202" s="81"/>
      <c r="CJ202" s="81"/>
      <c r="CK202" s="81"/>
      <c r="CL202" s="81"/>
      <c r="CM202" s="81"/>
      <c r="CN202" s="81"/>
      <c r="CO202" s="81"/>
      <c r="CP202" s="81"/>
      <c r="CQ202" s="81"/>
      <c r="CR202" s="81"/>
      <c r="CS202" s="81"/>
      <c r="CT202" s="81"/>
      <c r="CU202" s="81"/>
      <c r="CV202" s="81"/>
      <c r="CW202" s="81"/>
      <c r="CX202" s="81"/>
      <c r="CY202" s="81"/>
      <c r="CZ202" s="81"/>
      <c r="DA202" s="81"/>
      <c r="DB202" s="81"/>
      <c r="DC202" s="81"/>
      <c r="DD202" s="81"/>
      <c r="DE202" s="81"/>
      <c r="DF202" s="81"/>
      <c r="DG202" s="81"/>
      <c r="DH202" s="81"/>
      <c r="DI202" s="81"/>
      <c r="DJ202" s="81"/>
      <c r="DK202" s="81"/>
      <c r="DL202" s="81"/>
      <c r="DM202" s="81"/>
      <c r="DN202" s="81"/>
      <c r="DO202" s="81"/>
      <c r="DP202" s="81"/>
      <c r="DQ202" s="81"/>
      <c r="DR202" s="81"/>
      <c r="DS202" s="81"/>
      <c r="DT202" s="81"/>
      <c r="DU202" s="81"/>
      <c r="DV202" s="81"/>
      <c r="DW202" s="81"/>
      <c r="DX202" s="81"/>
      <c r="DY202" s="81"/>
      <c r="DZ202" s="81"/>
      <c r="EA202" s="81"/>
      <c r="EB202" s="81"/>
      <c r="EC202" s="81"/>
      <c r="ED202" s="81"/>
      <c r="EE202" s="81"/>
      <c r="EF202" s="81"/>
      <c r="EG202" s="81"/>
      <c r="EH202" s="81"/>
      <c r="EI202" s="81"/>
      <c r="EJ202" s="81"/>
      <c r="EK202" s="81"/>
      <c r="EL202" s="81"/>
      <c r="EM202" s="81"/>
      <c r="EN202" s="81"/>
      <c r="EO202" s="81"/>
      <c r="EP202" s="81"/>
      <c r="EQ202" s="81"/>
      <c r="ER202" s="81"/>
      <c r="ES202" s="81"/>
      <c r="ET202" s="81"/>
      <c r="EU202" s="81"/>
      <c r="EV202" s="81"/>
      <c r="EW202" s="81"/>
      <c r="EX202" s="81"/>
      <c r="EY202" s="81"/>
      <c r="EZ202" s="81"/>
      <c r="FA202" s="81"/>
      <c r="FB202" s="81"/>
      <c r="FC202" s="81"/>
      <c r="FD202" s="81"/>
      <c r="FE202" s="81"/>
      <c r="FF202" s="81"/>
      <c r="FG202" s="81"/>
      <c r="FH202" s="81"/>
      <c r="FI202" s="81"/>
      <c r="FJ202" s="81"/>
      <c r="FK202" s="81"/>
      <c r="FL202" s="81"/>
      <c r="FM202" s="81"/>
      <c r="FN202" s="81"/>
      <c r="FO202" s="81"/>
      <c r="FP202" s="81"/>
      <c r="FQ202" s="81"/>
      <c r="FR202" s="81"/>
      <c r="FS202" s="81"/>
      <c r="FT202" s="81"/>
      <c r="FU202" s="81"/>
      <c r="FV202" s="81"/>
      <c r="FW202" s="81"/>
      <c r="FX202" s="81"/>
      <c r="FY202" s="81"/>
      <c r="FZ202" s="81"/>
      <c r="GA202" s="81"/>
      <c r="GB202" s="81"/>
      <c r="GC202" s="81"/>
      <c r="GD202" s="81"/>
      <c r="GE202" s="81"/>
      <c r="GF202" s="81"/>
      <c r="GG202" s="81"/>
      <c r="GH202" s="81"/>
      <c r="GI202" s="81"/>
      <c r="GJ202" s="81"/>
      <c r="GK202" s="81"/>
      <c r="GL202" s="81"/>
    </row>
    <row r="203" spans="1:194" ht="14.45" customHeight="1" x14ac:dyDescent="0.25">
      <c r="A203" s="480" t="s">
        <v>215</v>
      </c>
      <c r="B203" s="481"/>
      <c r="C203" s="482"/>
      <c r="D203" s="284" t="s">
        <v>173</v>
      </c>
      <c r="E203" s="215">
        <f t="shared" si="74"/>
        <v>1327</v>
      </c>
      <c r="F203" s="376">
        <f t="shared" si="74"/>
        <v>0</v>
      </c>
      <c r="G203" s="376"/>
      <c r="H203" s="376">
        <f t="shared" si="74"/>
        <v>3000</v>
      </c>
      <c r="I203" s="376">
        <f t="shared" si="74"/>
        <v>2833.49</v>
      </c>
      <c r="J203" s="372" t="e">
        <f t="shared" ref="J203:J266" si="76">SUM(I203/F203*100)</f>
        <v>#DIV/0!</v>
      </c>
      <c r="K203" s="373" t="e">
        <f t="shared" si="51"/>
        <v>#DIV/0!</v>
      </c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81"/>
      <c r="AA203" s="81"/>
      <c r="AB203" s="81"/>
      <c r="AC203" s="81"/>
      <c r="AD203" s="81"/>
      <c r="AE203" s="81"/>
      <c r="AF203" s="81"/>
      <c r="AG203" s="81"/>
      <c r="AH203" s="81"/>
      <c r="AI203" s="81"/>
      <c r="AJ203" s="81"/>
      <c r="AK203" s="81"/>
      <c r="AL203" s="81"/>
      <c r="AM203" s="81"/>
      <c r="AN203" s="81"/>
      <c r="AO203" s="81"/>
      <c r="AP203" s="81"/>
      <c r="AQ203" s="81"/>
      <c r="AR203" s="81"/>
      <c r="AS203" s="81"/>
      <c r="AT203" s="81"/>
      <c r="AU203" s="81"/>
      <c r="AV203" s="81"/>
      <c r="AW203" s="81"/>
      <c r="AX203" s="81"/>
      <c r="AY203" s="81"/>
      <c r="AZ203" s="81"/>
      <c r="BA203" s="81"/>
      <c r="BB203" s="81"/>
      <c r="BC203" s="81"/>
      <c r="BD203" s="81"/>
      <c r="BE203" s="81"/>
      <c r="BF203" s="81"/>
      <c r="BG203" s="81"/>
      <c r="BH203" s="81"/>
      <c r="BI203" s="81"/>
      <c r="BJ203" s="81"/>
      <c r="BK203" s="81"/>
      <c r="BL203" s="81"/>
      <c r="BM203" s="81"/>
      <c r="BN203" s="81"/>
      <c r="BO203" s="81"/>
      <c r="BP203" s="81"/>
      <c r="BQ203" s="81"/>
      <c r="BR203" s="81"/>
      <c r="BS203" s="81"/>
      <c r="BT203" s="81"/>
      <c r="BU203" s="81"/>
      <c r="BV203" s="81"/>
      <c r="BW203" s="81"/>
      <c r="BX203" s="81"/>
      <c r="BY203" s="81"/>
      <c r="BZ203" s="81"/>
      <c r="CA203" s="81"/>
      <c r="CB203" s="81"/>
      <c r="CC203" s="81"/>
      <c r="CD203" s="81"/>
      <c r="CE203" s="81"/>
      <c r="CF203" s="81"/>
      <c r="CG203" s="81"/>
      <c r="CH203" s="81"/>
      <c r="CI203" s="81"/>
      <c r="CJ203" s="81"/>
      <c r="CK203" s="81"/>
      <c r="CL203" s="81"/>
      <c r="CM203" s="81"/>
      <c r="CN203" s="81"/>
      <c r="CO203" s="81"/>
      <c r="CP203" s="81"/>
      <c r="CQ203" s="81"/>
      <c r="CR203" s="81"/>
      <c r="CS203" s="81"/>
      <c r="CT203" s="81"/>
      <c r="CU203" s="81"/>
      <c r="CV203" s="81"/>
      <c r="CW203" s="81"/>
      <c r="CX203" s="81"/>
      <c r="CY203" s="81"/>
      <c r="CZ203" s="81"/>
      <c r="DA203" s="81"/>
      <c r="DB203" s="81"/>
      <c r="DC203" s="81"/>
      <c r="DD203" s="81"/>
      <c r="DE203" s="81"/>
      <c r="DF203" s="81"/>
      <c r="DG203" s="81"/>
      <c r="DH203" s="81"/>
      <c r="DI203" s="81"/>
      <c r="DJ203" s="81"/>
      <c r="DK203" s="81"/>
      <c r="DL203" s="81"/>
      <c r="DM203" s="81"/>
      <c r="DN203" s="81"/>
      <c r="DO203" s="81"/>
      <c r="DP203" s="81"/>
      <c r="DQ203" s="81"/>
      <c r="DR203" s="81"/>
      <c r="DS203" s="81"/>
      <c r="DT203" s="81"/>
      <c r="DU203" s="81"/>
      <c r="DV203" s="81"/>
      <c r="DW203" s="81"/>
      <c r="DX203" s="81"/>
      <c r="DY203" s="81"/>
      <c r="DZ203" s="81"/>
      <c r="EA203" s="81"/>
      <c r="EB203" s="81"/>
      <c r="EC203" s="81"/>
      <c r="ED203" s="81"/>
      <c r="EE203" s="81"/>
      <c r="EF203" s="81"/>
      <c r="EG203" s="81"/>
      <c r="EH203" s="81"/>
      <c r="EI203" s="81"/>
      <c r="EJ203" s="81"/>
      <c r="EK203" s="81"/>
      <c r="EL203" s="81"/>
      <c r="EM203" s="81"/>
      <c r="EN203" s="81"/>
      <c r="EO203" s="81"/>
      <c r="EP203" s="81"/>
      <c r="EQ203" s="81"/>
      <c r="ER203" s="81"/>
      <c r="ES203" s="81"/>
      <c r="ET203" s="81"/>
      <c r="EU203" s="81"/>
      <c r="EV203" s="81"/>
      <c r="EW203" s="81"/>
      <c r="EX203" s="81"/>
      <c r="EY203" s="81"/>
      <c r="EZ203" s="81"/>
      <c r="FA203" s="81"/>
      <c r="FB203" s="81"/>
      <c r="FC203" s="81"/>
      <c r="FD203" s="81"/>
      <c r="FE203" s="81"/>
      <c r="FF203" s="81"/>
      <c r="FG203" s="81"/>
      <c r="FH203" s="81"/>
      <c r="FI203" s="81"/>
      <c r="FJ203" s="81"/>
      <c r="FK203" s="81"/>
      <c r="FL203" s="81"/>
      <c r="FM203" s="81"/>
      <c r="FN203" s="81"/>
      <c r="FO203" s="81"/>
      <c r="FP203" s="81"/>
      <c r="FQ203" s="81"/>
      <c r="FR203" s="81"/>
      <c r="FS203" s="81"/>
      <c r="FT203" s="81"/>
      <c r="FU203" s="81"/>
      <c r="FV203" s="81"/>
      <c r="FW203" s="81"/>
      <c r="FX203" s="81"/>
      <c r="FY203" s="81"/>
      <c r="FZ203" s="81"/>
      <c r="GA203" s="81"/>
      <c r="GB203" s="81"/>
      <c r="GC203" s="81"/>
      <c r="GD203" s="81"/>
      <c r="GE203" s="81"/>
      <c r="GF203" s="81"/>
      <c r="GG203" s="81"/>
      <c r="GH203" s="81"/>
      <c r="GI203" s="81"/>
      <c r="GJ203" s="81"/>
      <c r="GK203" s="81"/>
      <c r="GL203" s="81"/>
    </row>
    <row r="204" spans="1:194" x14ac:dyDescent="0.25">
      <c r="A204" s="296">
        <v>3</v>
      </c>
      <c r="B204" s="273"/>
      <c r="C204" s="274"/>
      <c r="D204" s="297" t="s">
        <v>6</v>
      </c>
      <c r="E204" s="217">
        <f t="shared" si="74"/>
        <v>1327</v>
      </c>
      <c r="F204" s="377">
        <f t="shared" si="74"/>
        <v>0</v>
      </c>
      <c r="G204" s="377"/>
      <c r="H204" s="377">
        <f t="shared" si="74"/>
        <v>3000</v>
      </c>
      <c r="I204" s="377">
        <f t="shared" si="74"/>
        <v>2833.49</v>
      </c>
      <c r="J204" s="372" t="e">
        <f t="shared" si="76"/>
        <v>#DIV/0!</v>
      </c>
      <c r="K204" s="373" t="e">
        <f t="shared" si="51"/>
        <v>#DIV/0!</v>
      </c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  <c r="AA204" s="81"/>
      <c r="AB204" s="81"/>
      <c r="AC204" s="81"/>
      <c r="AD204" s="81"/>
      <c r="AE204" s="81"/>
      <c r="AF204" s="81"/>
      <c r="AG204" s="81"/>
      <c r="AH204" s="81"/>
      <c r="AI204" s="81"/>
      <c r="AJ204" s="81"/>
      <c r="AK204" s="81"/>
      <c r="AL204" s="81"/>
      <c r="AM204" s="81"/>
      <c r="AN204" s="81"/>
      <c r="AO204" s="81"/>
      <c r="AP204" s="81"/>
      <c r="AQ204" s="81"/>
      <c r="AR204" s="81"/>
      <c r="AS204" s="81"/>
      <c r="AT204" s="81"/>
      <c r="AU204" s="81"/>
      <c r="AV204" s="81"/>
      <c r="AW204" s="81"/>
      <c r="AX204" s="81"/>
      <c r="AY204" s="81"/>
      <c r="AZ204" s="81"/>
      <c r="BA204" s="81"/>
      <c r="BB204" s="81"/>
      <c r="BC204" s="81"/>
      <c r="BD204" s="81"/>
      <c r="BE204" s="81"/>
      <c r="BF204" s="81"/>
      <c r="BG204" s="81"/>
      <c r="BH204" s="81"/>
      <c r="BI204" s="81"/>
      <c r="BJ204" s="81"/>
      <c r="BK204" s="81"/>
      <c r="BL204" s="81"/>
      <c r="BM204" s="81"/>
      <c r="BN204" s="81"/>
      <c r="BO204" s="81"/>
      <c r="BP204" s="81"/>
      <c r="BQ204" s="81"/>
      <c r="BR204" s="81"/>
      <c r="BS204" s="81"/>
      <c r="BT204" s="81"/>
      <c r="BU204" s="81"/>
      <c r="BV204" s="81"/>
      <c r="BW204" s="81"/>
      <c r="BX204" s="81"/>
      <c r="BY204" s="81"/>
      <c r="BZ204" s="81"/>
      <c r="CA204" s="81"/>
      <c r="CB204" s="81"/>
      <c r="CC204" s="81"/>
      <c r="CD204" s="81"/>
      <c r="CE204" s="81"/>
      <c r="CF204" s="81"/>
      <c r="CG204" s="81"/>
      <c r="CH204" s="81"/>
      <c r="CI204" s="81"/>
      <c r="CJ204" s="81"/>
      <c r="CK204" s="81"/>
      <c r="CL204" s="81"/>
      <c r="CM204" s="81"/>
      <c r="CN204" s="81"/>
      <c r="CO204" s="81"/>
      <c r="CP204" s="81"/>
      <c r="CQ204" s="81"/>
      <c r="CR204" s="81"/>
      <c r="CS204" s="81"/>
      <c r="CT204" s="81"/>
      <c r="CU204" s="81"/>
      <c r="CV204" s="81"/>
      <c r="CW204" s="81"/>
      <c r="CX204" s="81"/>
      <c r="CY204" s="81"/>
      <c r="CZ204" s="81"/>
      <c r="DA204" s="81"/>
      <c r="DB204" s="81"/>
      <c r="DC204" s="81"/>
      <c r="DD204" s="81"/>
      <c r="DE204" s="81"/>
      <c r="DF204" s="81"/>
      <c r="DG204" s="81"/>
      <c r="DH204" s="81"/>
      <c r="DI204" s="81"/>
      <c r="DJ204" s="81"/>
      <c r="DK204" s="81"/>
      <c r="DL204" s="81"/>
      <c r="DM204" s="81"/>
      <c r="DN204" s="81"/>
      <c r="DO204" s="81"/>
      <c r="DP204" s="81"/>
      <c r="DQ204" s="81"/>
      <c r="DR204" s="81"/>
      <c r="DS204" s="81"/>
      <c r="DT204" s="81"/>
      <c r="DU204" s="81"/>
      <c r="DV204" s="81"/>
      <c r="DW204" s="81"/>
      <c r="DX204" s="81"/>
      <c r="DY204" s="81"/>
      <c r="DZ204" s="81"/>
      <c r="EA204" s="81"/>
      <c r="EB204" s="81"/>
      <c r="EC204" s="81"/>
      <c r="ED204" s="81"/>
      <c r="EE204" s="81"/>
      <c r="EF204" s="81"/>
      <c r="EG204" s="81"/>
      <c r="EH204" s="81"/>
      <c r="EI204" s="81"/>
      <c r="EJ204" s="81"/>
      <c r="EK204" s="81"/>
      <c r="EL204" s="81"/>
      <c r="EM204" s="81"/>
      <c r="EN204" s="81"/>
      <c r="EO204" s="81"/>
      <c r="EP204" s="81"/>
      <c r="EQ204" s="81"/>
      <c r="ER204" s="81"/>
      <c r="ES204" s="81"/>
      <c r="ET204" s="81"/>
      <c r="EU204" s="81"/>
      <c r="EV204" s="81"/>
      <c r="EW204" s="81"/>
      <c r="EX204" s="81"/>
      <c r="EY204" s="81"/>
      <c r="EZ204" s="81"/>
      <c r="FA204" s="81"/>
      <c r="FB204" s="81"/>
      <c r="FC204" s="81"/>
      <c r="FD204" s="81"/>
      <c r="FE204" s="81"/>
      <c r="FF204" s="81"/>
      <c r="FG204" s="81"/>
      <c r="FH204" s="81"/>
      <c r="FI204" s="81"/>
      <c r="FJ204" s="81"/>
      <c r="FK204" s="81"/>
      <c r="FL204" s="81"/>
      <c r="FM204" s="81"/>
      <c r="FN204" s="81"/>
      <c r="FO204" s="81"/>
      <c r="FP204" s="81"/>
      <c r="FQ204" s="81"/>
      <c r="FR204" s="81"/>
      <c r="FS204" s="81"/>
      <c r="FT204" s="81"/>
      <c r="FU204" s="81"/>
      <c r="FV204" s="81"/>
      <c r="FW204" s="81"/>
      <c r="FX204" s="81"/>
      <c r="FY204" s="81"/>
      <c r="FZ204" s="81"/>
      <c r="GA204" s="81"/>
      <c r="GB204" s="81"/>
      <c r="GC204" s="81"/>
      <c r="GD204" s="81"/>
      <c r="GE204" s="81"/>
      <c r="GF204" s="81"/>
      <c r="GG204" s="81"/>
      <c r="GH204" s="81"/>
      <c r="GI204" s="81"/>
      <c r="GJ204" s="81"/>
      <c r="GK204" s="81"/>
      <c r="GL204" s="81"/>
    </row>
    <row r="205" spans="1:194" x14ac:dyDescent="0.25">
      <c r="A205" s="257">
        <v>32</v>
      </c>
      <c r="B205" s="258"/>
      <c r="C205" s="259"/>
      <c r="D205" s="298" t="s">
        <v>13</v>
      </c>
      <c r="E205" s="218">
        <v>1327</v>
      </c>
      <c r="F205" s="378"/>
      <c r="G205" s="378"/>
      <c r="H205" s="378">
        <f>SUM(H206)</f>
        <v>3000</v>
      </c>
      <c r="I205" s="378">
        <f>SUM(I206)</f>
        <v>2833.49</v>
      </c>
      <c r="J205" s="372" t="e">
        <f t="shared" si="76"/>
        <v>#DIV/0!</v>
      </c>
      <c r="K205" s="373" t="e">
        <f t="shared" si="51"/>
        <v>#DIV/0!</v>
      </c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  <c r="AA205" s="81"/>
      <c r="AB205" s="81"/>
      <c r="AC205" s="81"/>
      <c r="AD205" s="81"/>
      <c r="AE205" s="81"/>
      <c r="AF205" s="81"/>
      <c r="AG205" s="81"/>
      <c r="AH205" s="81"/>
      <c r="AI205" s="81"/>
      <c r="AJ205" s="81"/>
      <c r="AK205" s="81"/>
      <c r="AL205" s="81"/>
      <c r="AM205" s="81"/>
      <c r="AN205" s="81"/>
      <c r="AO205" s="81"/>
      <c r="AP205" s="81"/>
      <c r="AQ205" s="81"/>
      <c r="AR205" s="81"/>
      <c r="AS205" s="81"/>
      <c r="AT205" s="81"/>
      <c r="AU205" s="81"/>
      <c r="AV205" s="81"/>
      <c r="AW205" s="81"/>
      <c r="AX205" s="81"/>
      <c r="AY205" s="81"/>
      <c r="AZ205" s="81"/>
      <c r="BA205" s="81"/>
      <c r="BB205" s="81"/>
      <c r="BC205" s="81"/>
      <c r="BD205" s="81"/>
      <c r="BE205" s="81"/>
      <c r="BF205" s="81"/>
      <c r="BG205" s="81"/>
      <c r="BH205" s="81"/>
      <c r="BI205" s="81"/>
      <c r="BJ205" s="81"/>
      <c r="BK205" s="81"/>
      <c r="BL205" s="81"/>
      <c r="BM205" s="81"/>
      <c r="BN205" s="81"/>
      <c r="BO205" s="81"/>
      <c r="BP205" s="81"/>
      <c r="BQ205" s="81"/>
      <c r="BR205" s="81"/>
      <c r="BS205" s="81"/>
      <c r="BT205" s="81"/>
      <c r="BU205" s="81"/>
      <c r="BV205" s="81"/>
      <c r="BW205" s="81"/>
      <c r="BX205" s="81"/>
      <c r="BY205" s="81"/>
      <c r="BZ205" s="81"/>
      <c r="CA205" s="81"/>
      <c r="CB205" s="81"/>
      <c r="CC205" s="81"/>
      <c r="CD205" s="81"/>
      <c r="CE205" s="81"/>
      <c r="CF205" s="81"/>
      <c r="CG205" s="81"/>
      <c r="CH205" s="81"/>
      <c r="CI205" s="81"/>
      <c r="CJ205" s="81"/>
      <c r="CK205" s="81"/>
      <c r="CL205" s="81"/>
      <c r="CM205" s="81"/>
      <c r="CN205" s="81"/>
      <c r="CO205" s="81"/>
      <c r="CP205" s="81"/>
      <c r="CQ205" s="81"/>
      <c r="CR205" s="81"/>
      <c r="CS205" s="81"/>
      <c r="CT205" s="81"/>
      <c r="CU205" s="81"/>
      <c r="CV205" s="81"/>
      <c r="CW205" s="81"/>
      <c r="CX205" s="81"/>
      <c r="CY205" s="81"/>
      <c r="CZ205" s="81"/>
      <c r="DA205" s="81"/>
      <c r="DB205" s="81"/>
      <c r="DC205" s="81"/>
      <c r="DD205" s="81"/>
      <c r="DE205" s="81"/>
      <c r="DF205" s="81"/>
      <c r="DG205" s="81"/>
      <c r="DH205" s="81"/>
      <c r="DI205" s="81"/>
      <c r="DJ205" s="81"/>
      <c r="DK205" s="81"/>
      <c r="DL205" s="81"/>
      <c r="DM205" s="81"/>
      <c r="DN205" s="81"/>
      <c r="DO205" s="81"/>
      <c r="DP205" s="81"/>
      <c r="DQ205" s="81"/>
      <c r="DR205" s="81"/>
      <c r="DS205" s="81"/>
      <c r="DT205" s="81"/>
      <c r="DU205" s="81"/>
      <c r="DV205" s="81"/>
      <c r="DW205" s="81"/>
      <c r="DX205" s="81"/>
      <c r="DY205" s="81"/>
      <c r="DZ205" s="81"/>
      <c r="EA205" s="81"/>
      <c r="EB205" s="81"/>
      <c r="EC205" s="81"/>
      <c r="ED205" s="81"/>
      <c r="EE205" s="81"/>
      <c r="EF205" s="81"/>
      <c r="EG205" s="81"/>
      <c r="EH205" s="81"/>
      <c r="EI205" s="81"/>
      <c r="EJ205" s="81"/>
      <c r="EK205" s="81"/>
      <c r="EL205" s="81"/>
      <c r="EM205" s="81"/>
      <c r="EN205" s="81"/>
      <c r="EO205" s="81"/>
      <c r="EP205" s="81"/>
      <c r="EQ205" s="81"/>
      <c r="ER205" s="81"/>
      <c r="ES205" s="81"/>
      <c r="ET205" s="81"/>
      <c r="EU205" s="81"/>
      <c r="EV205" s="81"/>
      <c r="EW205" s="81"/>
      <c r="EX205" s="81"/>
      <c r="EY205" s="81"/>
      <c r="EZ205" s="81"/>
      <c r="FA205" s="81"/>
      <c r="FB205" s="81"/>
      <c r="FC205" s="81"/>
      <c r="FD205" s="81"/>
      <c r="FE205" s="81"/>
      <c r="FF205" s="81"/>
      <c r="FG205" s="81"/>
      <c r="FH205" s="81"/>
      <c r="FI205" s="81"/>
      <c r="FJ205" s="81"/>
      <c r="FK205" s="81"/>
      <c r="FL205" s="81"/>
      <c r="FM205" s="81"/>
      <c r="FN205" s="81"/>
      <c r="FO205" s="81"/>
      <c r="FP205" s="81"/>
      <c r="FQ205" s="81"/>
      <c r="FR205" s="81"/>
      <c r="FS205" s="81"/>
      <c r="FT205" s="81"/>
      <c r="FU205" s="81"/>
      <c r="FV205" s="81"/>
      <c r="FW205" s="81"/>
      <c r="FX205" s="81"/>
      <c r="FY205" s="81"/>
      <c r="FZ205" s="81"/>
      <c r="GA205" s="81"/>
      <c r="GB205" s="81"/>
      <c r="GC205" s="81"/>
      <c r="GD205" s="81"/>
      <c r="GE205" s="81"/>
      <c r="GF205" s="81"/>
      <c r="GG205" s="81"/>
      <c r="GH205" s="81"/>
      <c r="GI205" s="81"/>
      <c r="GJ205" s="81"/>
      <c r="GK205" s="81"/>
      <c r="GL205" s="81"/>
    </row>
    <row r="206" spans="1:194" x14ac:dyDescent="0.25">
      <c r="A206" s="260">
        <v>323</v>
      </c>
      <c r="B206" s="261"/>
      <c r="C206" s="262"/>
      <c r="D206" s="299" t="s">
        <v>112</v>
      </c>
      <c r="E206" s="47"/>
      <c r="F206" s="158"/>
      <c r="G206" s="158"/>
      <c r="H206" s="158">
        <f>SUM(H207+H208+H209)</f>
        <v>3000</v>
      </c>
      <c r="I206" s="158">
        <f>SUM(I207+I208+I209)</f>
        <v>2833.49</v>
      </c>
      <c r="J206" s="372" t="e">
        <f t="shared" si="76"/>
        <v>#DIV/0!</v>
      </c>
      <c r="K206" s="373" t="e">
        <f t="shared" si="51"/>
        <v>#DIV/0!</v>
      </c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  <c r="AA206" s="81"/>
      <c r="AB206" s="81"/>
      <c r="AC206" s="81"/>
      <c r="AD206" s="81"/>
      <c r="AE206" s="81"/>
      <c r="AF206" s="81"/>
      <c r="AG206" s="81"/>
      <c r="AH206" s="81"/>
      <c r="AI206" s="81"/>
      <c r="AJ206" s="81"/>
      <c r="AK206" s="81"/>
      <c r="AL206" s="81"/>
      <c r="AM206" s="81"/>
      <c r="AN206" s="81"/>
      <c r="AO206" s="81"/>
      <c r="AP206" s="81"/>
      <c r="AQ206" s="81"/>
      <c r="AR206" s="81"/>
      <c r="AS206" s="81"/>
      <c r="AT206" s="81"/>
      <c r="AU206" s="81"/>
      <c r="AV206" s="81"/>
      <c r="AW206" s="81"/>
      <c r="AX206" s="81"/>
      <c r="AY206" s="81"/>
      <c r="AZ206" s="81"/>
      <c r="BA206" s="81"/>
      <c r="BB206" s="81"/>
      <c r="BC206" s="81"/>
      <c r="BD206" s="81"/>
      <c r="BE206" s="81"/>
      <c r="BF206" s="81"/>
      <c r="BG206" s="81"/>
      <c r="BH206" s="81"/>
      <c r="BI206" s="81"/>
      <c r="BJ206" s="81"/>
      <c r="BK206" s="81"/>
      <c r="BL206" s="81"/>
      <c r="BM206" s="81"/>
      <c r="BN206" s="81"/>
      <c r="BO206" s="81"/>
      <c r="BP206" s="81"/>
      <c r="BQ206" s="81"/>
      <c r="BR206" s="81"/>
      <c r="BS206" s="81"/>
      <c r="BT206" s="81"/>
      <c r="BU206" s="81"/>
      <c r="BV206" s="81"/>
      <c r="BW206" s="81"/>
      <c r="BX206" s="81"/>
      <c r="BY206" s="81"/>
      <c r="BZ206" s="81"/>
      <c r="CA206" s="81"/>
      <c r="CB206" s="81"/>
      <c r="CC206" s="81"/>
      <c r="CD206" s="81"/>
      <c r="CE206" s="81"/>
      <c r="CF206" s="81"/>
      <c r="CG206" s="81"/>
      <c r="CH206" s="81"/>
      <c r="CI206" s="81"/>
      <c r="CJ206" s="81"/>
      <c r="CK206" s="81"/>
      <c r="CL206" s="81"/>
      <c r="CM206" s="81"/>
      <c r="CN206" s="81"/>
      <c r="CO206" s="81"/>
      <c r="CP206" s="81"/>
      <c r="CQ206" s="81"/>
      <c r="CR206" s="81"/>
      <c r="CS206" s="81"/>
      <c r="CT206" s="81"/>
      <c r="CU206" s="81"/>
      <c r="CV206" s="81"/>
      <c r="CW206" s="81"/>
      <c r="CX206" s="81"/>
      <c r="CY206" s="81"/>
      <c r="CZ206" s="81"/>
      <c r="DA206" s="81"/>
      <c r="DB206" s="81"/>
      <c r="DC206" s="81"/>
      <c r="DD206" s="81"/>
      <c r="DE206" s="81"/>
      <c r="DF206" s="81"/>
      <c r="DG206" s="81"/>
      <c r="DH206" s="81"/>
      <c r="DI206" s="81"/>
      <c r="DJ206" s="81"/>
      <c r="DK206" s="81"/>
      <c r="DL206" s="81"/>
      <c r="DM206" s="81"/>
      <c r="DN206" s="81"/>
      <c r="DO206" s="81"/>
      <c r="DP206" s="81"/>
      <c r="DQ206" s="81"/>
      <c r="DR206" s="81"/>
      <c r="DS206" s="81"/>
      <c r="DT206" s="81"/>
      <c r="DU206" s="81"/>
      <c r="DV206" s="81"/>
      <c r="DW206" s="81"/>
      <c r="DX206" s="81"/>
      <c r="DY206" s="81"/>
      <c r="DZ206" s="81"/>
      <c r="EA206" s="81"/>
      <c r="EB206" s="81"/>
      <c r="EC206" s="81"/>
      <c r="ED206" s="81"/>
      <c r="EE206" s="81"/>
      <c r="EF206" s="81"/>
      <c r="EG206" s="81"/>
      <c r="EH206" s="81"/>
      <c r="EI206" s="81"/>
      <c r="EJ206" s="81"/>
      <c r="EK206" s="81"/>
      <c r="EL206" s="81"/>
      <c r="EM206" s="81"/>
      <c r="EN206" s="81"/>
      <c r="EO206" s="81"/>
      <c r="EP206" s="81"/>
      <c r="EQ206" s="81"/>
      <c r="ER206" s="81"/>
      <c r="ES206" s="81"/>
      <c r="ET206" s="81"/>
      <c r="EU206" s="81"/>
      <c r="EV206" s="81"/>
      <c r="EW206" s="81"/>
      <c r="EX206" s="81"/>
      <c r="EY206" s="81"/>
      <c r="EZ206" s="81"/>
      <c r="FA206" s="81"/>
      <c r="FB206" s="81"/>
      <c r="FC206" s="81"/>
      <c r="FD206" s="81"/>
      <c r="FE206" s="81"/>
      <c r="FF206" s="81"/>
      <c r="FG206" s="81"/>
      <c r="FH206" s="81"/>
      <c r="FI206" s="81"/>
      <c r="FJ206" s="81"/>
      <c r="FK206" s="81"/>
      <c r="FL206" s="81"/>
      <c r="FM206" s="81"/>
      <c r="FN206" s="81"/>
      <c r="FO206" s="81"/>
      <c r="FP206" s="81"/>
      <c r="FQ206" s="81"/>
      <c r="FR206" s="81"/>
      <c r="FS206" s="81"/>
      <c r="FT206" s="81"/>
      <c r="FU206" s="81"/>
      <c r="FV206" s="81"/>
      <c r="FW206" s="81"/>
      <c r="FX206" s="81"/>
      <c r="FY206" s="81"/>
      <c r="FZ206" s="81"/>
      <c r="GA206" s="81"/>
      <c r="GB206" s="81"/>
      <c r="GC206" s="81"/>
      <c r="GD206" s="81"/>
      <c r="GE206" s="81"/>
      <c r="GF206" s="81"/>
      <c r="GG206" s="81"/>
      <c r="GH206" s="81"/>
      <c r="GI206" s="81"/>
      <c r="GJ206" s="81"/>
      <c r="GK206" s="81"/>
      <c r="GL206" s="81"/>
    </row>
    <row r="207" spans="1:194" ht="25.5" x14ac:dyDescent="0.25">
      <c r="A207" s="260">
        <v>3232</v>
      </c>
      <c r="B207" s="261"/>
      <c r="C207" s="262"/>
      <c r="D207" s="299" t="s">
        <v>114</v>
      </c>
      <c r="E207" s="47"/>
      <c r="F207" s="158"/>
      <c r="G207" s="158"/>
      <c r="H207" s="158"/>
      <c r="I207" s="158">
        <v>2463.75</v>
      </c>
      <c r="J207" s="372" t="e">
        <f t="shared" si="76"/>
        <v>#DIV/0!</v>
      </c>
      <c r="K207" s="373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  <c r="AA207" s="81"/>
      <c r="AB207" s="81"/>
      <c r="AC207" s="81"/>
      <c r="AD207" s="81"/>
      <c r="AE207" s="81"/>
      <c r="AF207" s="81"/>
      <c r="AG207" s="81"/>
      <c r="AH207" s="81"/>
      <c r="AI207" s="81"/>
      <c r="AJ207" s="81"/>
      <c r="AK207" s="81"/>
      <c r="AL207" s="81"/>
      <c r="AM207" s="81"/>
      <c r="AN207" s="81"/>
      <c r="AO207" s="81"/>
      <c r="AP207" s="81"/>
      <c r="AQ207" s="81"/>
      <c r="AR207" s="81"/>
      <c r="AS207" s="81"/>
      <c r="AT207" s="81"/>
      <c r="AU207" s="81"/>
      <c r="AV207" s="81"/>
      <c r="AW207" s="81"/>
      <c r="AX207" s="81"/>
      <c r="AY207" s="81"/>
      <c r="AZ207" s="81"/>
      <c r="BA207" s="81"/>
      <c r="BB207" s="81"/>
      <c r="BC207" s="81"/>
      <c r="BD207" s="81"/>
      <c r="BE207" s="81"/>
      <c r="BF207" s="81"/>
      <c r="BG207" s="81"/>
      <c r="BH207" s="81"/>
      <c r="BI207" s="81"/>
      <c r="BJ207" s="81"/>
      <c r="BK207" s="81"/>
      <c r="BL207" s="81"/>
      <c r="BM207" s="81"/>
      <c r="BN207" s="81"/>
      <c r="BO207" s="81"/>
      <c r="BP207" s="81"/>
      <c r="BQ207" s="81"/>
      <c r="BR207" s="81"/>
      <c r="BS207" s="81"/>
      <c r="BT207" s="81"/>
      <c r="BU207" s="81"/>
      <c r="BV207" s="81"/>
      <c r="BW207" s="81"/>
      <c r="BX207" s="81"/>
      <c r="BY207" s="81"/>
      <c r="BZ207" s="81"/>
      <c r="CA207" s="81"/>
      <c r="CB207" s="81"/>
      <c r="CC207" s="81"/>
      <c r="CD207" s="81"/>
      <c r="CE207" s="81"/>
      <c r="CF207" s="81"/>
      <c r="CG207" s="81"/>
      <c r="CH207" s="81"/>
      <c r="CI207" s="81"/>
      <c r="CJ207" s="81"/>
      <c r="CK207" s="81"/>
      <c r="CL207" s="81"/>
      <c r="CM207" s="81"/>
      <c r="CN207" s="81"/>
      <c r="CO207" s="81"/>
      <c r="CP207" s="81"/>
      <c r="CQ207" s="81"/>
      <c r="CR207" s="81"/>
      <c r="CS207" s="81"/>
      <c r="CT207" s="81"/>
      <c r="CU207" s="81"/>
      <c r="CV207" s="81"/>
      <c r="CW207" s="81"/>
      <c r="CX207" s="81"/>
      <c r="CY207" s="81"/>
      <c r="CZ207" s="81"/>
      <c r="DA207" s="81"/>
      <c r="DB207" s="81"/>
      <c r="DC207" s="81"/>
      <c r="DD207" s="81"/>
      <c r="DE207" s="81"/>
      <c r="DF207" s="81"/>
      <c r="DG207" s="81"/>
      <c r="DH207" s="81"/>
      <c r="DI207" s="81"/>
      <c r="DJ207" s="81"/>
      <c r="DK207" s="81"/>
      <c r="DL207" s="81"/>
      <c r="DM207" s="81"/>
      <c r="DN207" s="81"/>
      <c r="DO207" s="81"/>
      <c r="DP207" s="81"/>
      <c r="DQ207" s="81"/>
      <c r="DR207" s="81"/>
      <c r="DS207" s="81"/>
      <c r="DT207" s="81"/>
      <c r="DU207" s="81"/>
      <c r="DV207" s="81"/>
      <c r="DW207" s="81"/>
      <c r="DX207" s="81"/>
      <c r="DY207" s="81"/>
      <c r="DZ207" s="81"/>
      <c r="EA207" s="81"/>
      <c r="EB207" s="81"/>
      <c r="EC207" s="81"/>
      <c r="ED207" s="81"/>
      <c r="EE207" s="81"/>
      <c r="EF207" s="81"/>
      <c r="EG207" s="81"/>
      <c r="EH207" s="81"/>
      <c r="EI207" s="81"/>
      <c r="EJ207" s="81"/>
      <c r="EK207" s="81"/>
      <c r="EL207" s="81"/>
      <c r="EM207" s="81"/>
      <c r="EN207" s="81"/>
      <c r="EO207" s="81"/>
      <c r="EP207" s="81"/>
      <c r="EQ207" s="81"/>
      <c r="ER207" s="81"/>
      <c r="ES207" s="81"/>
      <c r="ET207" s="81"/>
      <c r="EU207" s="81"/>
      <c r="EV207" s="81"/>
      <c r="EW207" s="81"/>
      <c r="EX207" s="81"/>
      <c r="EY207" s="81"/>
      <c r="EZ207" s="81"/>
      <c r="FA207" s="81"/>
      <c r="FB207" s="81"/>
      <c r="FC207" s="81"/>
      <c r="FD207" s="81"/>
      <c r="FE207" s="81"/>
      <c r="FF207" s="81"/>
      <c r="FG207" s="81"/>
      <c r="FH207" s="81"/>
      <c r="FI207" s="81"/>
      <c r="FJ207" s="81"/>
      <c r="FK207" s="81"/>
      <c r="FL207" s="81"/>
      <c r="FM207" s="81"/>
      <c r="FN207" s="81"/>
      <c r="FO207" s="81"/>
      <c r="FP207" s="81"/>
      <c r="FQ207" s="81"/>
      <c r="FR207" s="81"/>
      <c r="FS207" s="81"/>
      <c r="FT207" s="81"/>
      <c r="FU207" s="81"/>
      <c r="FV207" s="81"/>
      <c r="FW207" s="81"/>
      <c r="FX207" s="81"/>
      <c r="FY207" s="81"/>
      <c r="FZ207" s="81"/>
      <c r="GA207" s="81"/>
      <c r="GB207" s="81"/>
      <c r="GC207" s="81"/>
      <c r="GD207" s="81"/>
      <c r="GE207" s="81"/>
      <c r="GF207" s="81"/>
      <c r="GG207" s="81"/>
      <c r="GH207" s="81"/>
      <c r="GI207" s="81"/>
      <c r="GJ207" s="81"/>
      <c r="GK207" s="81"/>
      <c r="GL207" s="81"/>
    </row>
    <row r="208" spans="1:194" x14ac:dyDescent="0.25">
      <c r="A208" s="263">
        <v>3235</v>
      </c>
      <c r="B208" s="261"/>
      <c r="C208" s="262"/>
      <c r="D208" s="300" t="s">
        <v>117</v>
      </c>
      <c r="E208" s="47"/>
      <c r="F208" s="158"/>
      <c r="G208" s="158"/>
      <c r="H208" s="158">
        <v>500</v>
      </c>
      <c r="I208" s="158">
        <v>369.74</v>
      </c>
      <c r="J208" s="372" t="e">
        <f t="shared" si="76"/>
        <v>#DIV/0!</v>
      </c>
      <c r="K208" s="373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  <c r="AA208" s="81"/>
      <c r="AB208" s="81"/>
      <c r="AC208" s="81"/>
      <c r="AD208" s="81"/>
      <c r="AE208" s="81"/>
      <c r="AF208" s="81"/>
      <c r="AG208" s="81"/>
      <c r="AH208" s="81"/>
      <c r="AI208" s="81"/>
      <c r="AJ208" s="81"/>
      <c r="AK208" s="81"/>
      <c r="AL208" s="81"/>
      <c r="AM208" s="81"/>
      <c r="AN208" s="81"/>
      <c r="AO208" s="81"/>
      <c r="AP208" s="81"/>
      <c r="AQ208" s="81"/>
      <c r="AR208" s="81"/>
      <c r="AS208" s="81"/>
      <c r="AT208" s="81"/>
      <c r="AU208" s="81"/>
      <c r="AV208" s="81"/>
      <c r="AW208" s="81"/>
      <c r="AX208" s="81"/>
      <c r="AY208" s="81"/>
      <c r="AZ208" s="81"/>
      <c r="BA208" s="81"/>
      <c r="BB208" s="81"/>
      <c r="BC208" s="81"/>
      <c r="BD208" s="81"/>
      <c r="BE208" s="81"/>
      <c r="BF208" s="81"/>
      <c r="BG208" s="81"/>
      <c r="BH208" s="81"/>
      <c r="BI208" s="81"/>
      <c r="BJ208" s="81"/>
      <c r="BK208" s="81"/>
      <c r="BL208" s="81"/>
      <c r="BM208" s="81"/>
      <c r="BN208" s="81"/>
      <c r="BO208" s="81"/>
      <c r="BP208" s="81"/>
      <c r="BQ208" s="81"/>
      <c r="BR208" s="81"/>
      <c r="BS208" s="81"/>
      <c r="BT208" s="81"/>
      <c r="BU208" s="81"/>
      <c r="BV208" s="81"/>
      <c r="BW208" s="81"/>
      <c r="BX208" s="81"/>
      <c r="BY208" s="81"/>
      <c r="BZ208" s="81"/>
      <c r="CA208" s="81"/>
      <c r="CB208" s="81"/>
      <c r="CC208" s="81"/>
      <c r="CD208" s="81"/>
      <c r="CE208" s="81"/>
      <c r="CF208" s="81"/>
      <c r="CG208" s="81"/>
      <c r="CH208" s="81"/>
      <c r="CI208" s="81"/>
      <c r="CJ208" s="81"/>
      <c r="CK208" s="81"/>
      <c r="CL208" s="81"/>
      <c r="CM208" s="81"/>
      <c r="CN208" s="81"/>
      <c r="CO208" s="81"/>
      <c r="CP208" s="81"/>
      <c r="CQ208" s="81"/>
      <c r="CR208" s="81"/>
      <c r="CS208" s="81"/>
      <c r="CT208" s="81"/>
      <c r="CU208" s="81"/>
      <c r="CV208" s="81"/>
      <c r="CW208" s="81"/>
      <c r="CX208" s="81"/>
      <c r="CY208" s="81"/>
      <c r="CZ208" s="81"/>
      <c r="DA208" s="81"/>
      <c r="DB208" s="81"/>
      <c r="DC208" s="81"/>
      <c r="DD208" s="81"/>
      <c r="DE208" s="81"/>
      <c r="DF208" s="81"/>
      <c r="DG208" s="81"/>
      <c r="DH208" s="81"/>
      <c r="DI208" s="81"/>
      <c r="DJ208" s="81"/>
      <c r="DK208" s="81"/>
      <c r="DL208" s="81"/>
      <c r="DM208" s="81"/>
      <c r="DN208" s="81"/>
      <c r="DO208" s="81"/>
      <c r="DP208" s="81"/>
      <c r="DQ208" s="81"/>
      <c r="DR208" s="81"/>
      <c r="DS208" s="81"/>
      <c r="DT208" s="81"/>
      <c r="DU208" s="81"/>
      <c r="DV208" s="81"/>
      <c r="DW208" s="81"/>
      <c r="DX208" s="81"/>
      <c r="DY208" s="81"/>
      <c r="DZ208" s="81"/>
      <c r="EA208" s="81"/>
      <c r="EB208" s="81"/>
      <c r="EC208" s="81"/>
      <c r="ED208" s="81"/>
      <c r="EE208" s="81"/>
      <c r="EF208" s="81"/>
      <c r="EG208" s="81"/>
      <c r="EH208" s="81"/>
      <c r="EI208" s="81"/>
      <c r="EJ208" s="81"/>
      <c r="EK208" s="81"/>
      <c r="EL208" s="81"/>
      <c r="EM208" s="81"/>
      <c r="EN208" s="81"/>
      <c r="EO208" s="81"/>
      <c r="EP208" s="81"/>
      <c r="EQ208" s="81"/>
      <c r="ER208" s="81"/>
      <c r="ES208" s="81"/>
      <c r="ET208" s="81"/>
      <c r="EU208" s="81"/>
      <c r="EV208" s="81"/>
      <c r="EW208" s="81"/>
      <c r="EX208" s="81"/>
      <c r="EY208" s="81"/>
      <c r="EZ208" s="81"/>
      <c r="FA208" s="81"/>
      <c r="FB208" s="81"/>
      <c r="FC208" s="81"/>
      <c r="FD208" s="81"/>
      <c r="FE208" s="81"/>
      <c r="FF208" s="81"/>
      <c r="FG208" s="81"/>
      <c r="FH208" s="81"/>
      <c r="FI208" s="81"/>
      <c r="FJ208" s="81"/>
      <c r="FK208" s="81"/>
      <c r="FL208" s="81"/>
      <c r="FM208" s="81"/>
      <c r="FN208" s="81"/>
      <c r="FO208" s="81"/>
      <c r="FP208" s="81"/>
      <c r="FQ208" s="81"/>
      <c r="FR208" s="81"/>
      <c r="FS208" s="81"/>
      <c r="FT208" s="81"/>
      <c r="FU208" s="81"/>
      <c r="FV208" s="81"/>
      <c r="FW208" s="81"/>
      <c r="FX208" s="81"/>
      <c r="FY208" s="81"/>
      <c r="FZ208" s="81"/>
      <c r="GA208" s="81"/>
      <c r="GB208" s="81"/>
      <c r="GC208" s="81"/>
      <c r="GD208" s="81"/>
      <c r="GE208" s="81"/>
      <c r="GF208" s="81"/>
      <c r="GG208" s="81"/>
      <c r="GH208" s="81"/>
      <c r="GI208" s="81"/>
      <c r="GJ208" s="81"/>
      <c r="GK208" s="81"/>
      <c r="GL208" s="81"/>
    </row>
    <row r="209" spans="1:194" x14ac:dyDescent="0.25">
      <c r="A209">
        <v>3239</v>
      </c>
      <c r="B209" s="264"/>
      <c r="C209" s="265"/>
      <c r="D209" t="s">
        <v>121</v>
      </c>
      <c r="E209" s="9"/>
      <c r="F209" s="157"/>
      <c r="G209" s="157"/>
      <c r="H209" s="157">
        <v>2500</v>
      </c>
      <c r="I209" s="157"/>
      <c r="J209" s="372" t="e">
        <f t="shared" si="76"/>
        <v>#DIV/0!</v>
      </c>
      <c r="K209" s="373" t="e">
        <f t="shared" si="51"/>
        <v>#DIV/0!</v>
      </c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  <c r="AA209" s="81"/>
      <c r="AB209" s="81"/>
      <c r="AC209" s="81"/>
      <c r="AD209" s="81"/>
      <c r="AE209" s="81"/>
      <c r="AF209" s="81"/>
      <c r="AG209" s="81"/>
      <c r="AH209" s="81"/>
      <c r="AI209" s="81"/>
      <c r="AJ209" s="81"/>
      <c r="AK209" s="81"/>
      <c r="AL209" s="81"/>
      <c r="AM209" s="81"/>
      <c r="AN209" s="81"/>
      <c r="AO209" s="81"/>
      <c r="AP209" s="81"/>
      <c r="AQ209" s="81"/>
      <c r="AR209" s="81"/>
      <c r="AS209" s="81"/>
      <c r="AT209" s="81"/>
      <c r="AU209" s="81"/>
      <c r="AV209" s="81"/>
      <c r="AW209" s="81"/>
      <c r="AX209" s="81"/>
      <c r="AY209" s="81"/>
      <c r="AZ209" s="81"/>
      <c r="BA209" s="81"/>
      <c r="BB209" s="81"/>
      <c r="BC209" s="81"/>
      <c r="BD209" s="81"/>
      <c r="BE209" s="81"/>
      <c r="BF209" s="81"/>
      <c r="BG209" s="81"/>
      <c r="BH209" s="81"/>
      <c r="BI209" s="81"/>
      <c r="BJ209" s="81"/>
      <c r="BK209" s="81"/>
      <c r="BL209" s="81"/>
      <c r="BM209" s="81"/>
      <c r="BN209" s="81"/>
      <c r="BO209" s="81"/>
      <c r="BP209" s="81"/>
      <c r="BQ209" s="81"/>
      <c r="BR209" s="81"/>
      <c r="BS209" s="81"/>
      <c r="BT209" s="81"/>
      <c r="BU209" s="81"/>
      <c r="BV209" s="81"/>
      <c r="BW209" s="81"/>
      <c r="BX209" s="81"/>
      <c r="BY209" s="81"/>
      <c r="BZ209" s="81"/>
      <c r="CA209" s="81"/>
      <c r="CB209" s="81"/>
      <c r="CC209" s="81"/>
      <c r="CD209" s="81"/>
      <c r="CE209" s="81"/>
      <c r="CF209" s="81"/>
      <c r="CG209" s="81"/>
      <c r="CH209" s="81"/>
      <c r="CI209" s="81"/>
      <c r="CJ209" s="81"/>
      <c r="CK209" s="81"/>
      <c r="CL209" s="81"/>
      <c r="CM209" s="81"/>
      <c r="CN209" s="81"/>
      <c r="CO209" s="81"/>
      <c r="CP209" s="81"/>
      <c r="CQ209" s="81"/>
      <c r="CR209" s="81"/>
      <c r="CS209" s="81"/>
      <c r="CT209" s="81"/>
      <c r="CU209" s="81"/>
      <c r="CV209" s="81"/>
      <c r="CW209" s="81"/>
      <c r="CX209" s="81"/>
      <c r="CY209" s="81"/>
      <c r="CZ209" s="81"/>
      <c r="DA209" s="81"/>
      <c r="DB209" s="81"/>
      <c r="DC209" s="81"/>
      <c r="DD209" s="81"/>
      <c r="DE209" s="81"/>
      <c r="DF209" s="81"/>
      <c r="DG209" s="81"/>
      <c r="DH209" s="81"/>
      <c r="DI209" s="81"/>
      <c r="DJ209" s="81"/>
      <c r="DK209" s="81"/>
      <c r="DL209" s="81"/>
      <c r="DM209" s="81"/>
      <c r="DN209" s="81"/>
      <c r="DO209" s="81"/>
      <c r="DP209" s="81"/>
      <c r="DQ209" s="81"/>
      <c r="DR209" s="81"/>
      <c r="DS209" s="81"/>
      <c r="DT209" s="81"/>
      <c r="DU209" s="81"/>
      <c r="DV209" s="81"/>
      <c r="DW209" s="81"/>
      <c r="DX209" s="81"/>
      <c r="DY209" s="81"/>
      <c r="DZ209" s="81"/>
      <c r="EA209" s="81"/>
      <c r="EB209" s="81"/>
      <c r="EC209" s="81"/>
      <c r="ED209" s="81"/>
      <c r="EE209" s="81"/>
      <c r="EF209" s="81"/>
      <c r="EG209" s="81"/>
      <c r="EH209" s="81"/>
      <c r="EI209" s="81"/>
      <c r="EJ209" s="81"/>
      <c r="EK209" s="81"/>
      <c r="EL209" s="81"/>
      <c r="EM209" s="81"/>
      <c r="EN209" s="81"/>
      <c r="EO209" s="81"/>
      <c r="EP209" s="81"/>
      <c r="EQ209" s="81"/>
      <c r="ER209" s="81"/>
      <c r="ES209" s="81"/>
      <c r="ET209" s="81"/>
      <c r="EU209" s="81"/>
      <c r="EV209" s="81"/>
      <c r="EW209" s="81"/>
      <c r="EX209" s="81"/>
      <c r="EY209" s="81"/>
      <c r="EZ209" s="81"/>
      <c r="FA209" s="81"/>
      <c r="FB209" s="81"/>
      <c r="FC209" s="81"/>
      <c r="FD209" s="81"/>
      <c r="FE209" s="81"/>
      <c r="FF209" s="81"/>
      <c r="FG209" s="81"/>
      <c r="FH209" s="81"/>
      <c r="FI209" s="81"/>
      <c r="FJ209" s="81"/>
      <c r="FK209" s="81"/>
      <c r="FL209" s="81"/>
      <c r="FM209" s="81"/>
      <c r="FN209" s="81"/>
      <c r="FO209" s="81"/>
      <c r="FP209" s="81"/>
      <c r="FQ209" s="81"/>
      <c r="FR209" s="81"/>
      <c r="FS209" s="81"/>
      <c r="FT209" s="81"/>
      <c r="FU209" s="81"/>
      <c r="FV209" s="81"/>
      <c r="FW209" s="81"/>
      <c r="FX209" s="81"/>
      <c r="FY209" s="81"/>
      <c r="FZ209" s="81"/>
      <c r="GA209" s="81"/>
      <c r="GB209" s="81"/>
      <c r="GC209" s="81"/>
      <c r="GD209" s="81"/>
      <c r="GE209" s="81"/>
      <c r="GF209" s="81"/>
      <c r="GG209" s="81"/>
      <c r="GH209" s="81"/>
      <c r="GI209" s="81"/>
      <c r="GJ209" s="81"/>
      <c r="GK209" s="81"/>
      <c r="GL209" s="81"/>
    </row>
    <row r="210" spans="1:194" s="356" customFormat="1" ht="25.5" x14ac:dyDescent="0.25">
      <c r="A210" s="352" t="s">
        <v>250</v>
      </c>
      <c r="B210" s="353"/>
      <c r="C210" s="354"/>
      <c r="D210" s="355" t="s">
        <v>251</v>
      </c>
      <c r="E210" s="52"/>
      <c r="F210" s="164">
        <f>SUM(F211+F212)</f>
        <v>13708.53</v>
      </c>
      <c r="G210" s="164">
        <f t="shared" ref="G210:I210" si="77">SUM(G211+G212)</f>
        <v>0</v>
      </c>
      <c r="H210" s="164">
        <f t="shared" si="77"/>
        <v>0</v>
      </c>
      <c r="I210" s="164">
        <f t="shared" si="77"/>
        <v>0</v>
      </c>
      <c r="J210" s="372">
        <f t="shared" si="76"/>
        <v>0</v>
      </c>
      <c r="K210" s="373">
        <f t="shared" si="51"/>
        <v>0</v>
      </c>
      <c r="L210" s="365"/>
      <c r="M210" s="365"/>
      <c r="N210" s="365"/>
      <c r="O210" s="365"/>
      <c r="P210" s="365"/>
      <c r="Q210" s="365"/>
      <c r="R210" s="365"/>
      <c r="S210" s="365"/>
      <c r="T210" s="365"/>
      <c r="U210" s="365"/>
      <c r="V210" s="365"/>
      <c r="W210" s="365"/>
      <c r="X210" s="365"/>
      <c r="Y210" s="365"/>
      <c r="Z210" s="365"/>
      <c r="AA210" s="365"/>
      <c r="AB210" s="365"/>
      <c r="AC210" s="365"/>
      <c r="AD210" s="365"/>
      <c r="AE210" s="365"/>
      <c r="AF210" s="365"/>
      <c r="AG210" s="365"/>
      <c r="AH210" s="365"/>
      <c r="AI210" s="365"/>
      <c r="AJ210" s="365"/>
      <c r="AK210" s="365"/>
      <c r="AL210" s="365"/>
      <c r="AM210" s="365"/>
      <c r="AN210" s="365"/>
      <c r="AO210" s="365"/>
      <c r="AP210" s="365"/>
      <c r="AQ210" s="365"/>
      <c r="AR210" s="365"/>
      <c r="AS210" s="365"/>
      <c r="AT210" s="365"/>
      <c r="AU210" s="365"/>
      <c r="AV210" s="365"/>
      <c r="AW210" s="365"/>
      <c r="AX210" s="365"/>
      <c r="AY210" s="365"/>
      <c r="AZ210" s="365"/>
      <c r="BA210" s="365"/>
      <c r="BB210" s="365"/>
      <c r="BC210" s="365"/>
      <c r="BD210" s="365"/>
      <c r="BE210" s="365"/>
      <c r="BF210" s="365"/>
      <c r="BG210" s="365"/>
      <c r="BH210" s="365"/>
      <c r="BI210" s="365"/>
      <c r="BJ210" s="365"/>
      <c r="BK210" s="365"/>
      <c r="BL210" s="365"/>
      <c r="BM210" s="365"/>
      <c r="BN210" s="365"/>
      <c r="BO210" s="365"/>
      <c r="BP210" s="365"/>
      <c r="BQ210" s="365"/>
      <c r="BR210" s="365"/>
      <c r="BS210" s="365"/>
      <c r="BT210" s="365"/>
      <c r="BU210" s="365"/>
      <c r="BV210" s="365"/>
      <c r="BW210" s="365"/>
      <c r="BX210" s="365"/>
      <c r="BY210" s="365"/>
      <c r="BZ210" s="365"/>
      <c r="CA210" s="365"/>
      <c r="CB210" s="365"/>
      <c r="CC210" s="365"/>
      <c r="CD210" s="365"/>
      <c r="CE210" s="365"/>
      <c r="CF210" s="365"/>
      <c r="CG210" s="365"/>
      <c r="CH210" s="365"/>
      <c r="CI210" s="365"/>
      <c r="CJ210" s="365"/>
      <c r="CK210" s="365"/>
      <c r="CL210" s="365"/>
      <c r="CM210" s="365"/>
      <c r="CN210" s="365"/>
      <c r="CO210" s="365"/>
      <c r="CP210" s="365"/>
      <c r="CQ210" s="365"/>
      <c r="CR210" s="365"/>
      <c r="CS210" s="365"/>
      <c r="CT210" s="365"/>
      <c r="CU210" s="365"/>
      <c r="CV210" s="365"/>
      <c r="CW210" s="365"/>
      <c r="CX210" s="365"/>
      <c r="CY210" s="365"/>
      <c r="CZ210" s="365"/>
      <c r="DA210" s="365"/>
      <c r="DB210" s="365"/>
      <c r="DC210" s="365"/>
      <c r="DD210" s="365"/>
      <c r="DE210" s="365"/>
      <c r="DF210" s="365"/>
      <c r="DG210" s="365"/>
      <c r="DH210" s="365"/>
      <c r="DI210" s="365"/>
      <c r="DJ210" s="365"/>
      <c r="DK210" s="365"/>
      <c r="DL210" s="365"/>
      <c r="DM210" s="365"/>
      <c r="DN210" s="365"/>
      <c r="DO210" s="365"/>
      <c r="DP210" s="365"/>
      <c r="DQ210" s="365"/>
      <c r="DR210" s="365"/>
      <c r="DS210" s="365"/>
      <c r="DT210" s="365"/>
      <c r="DU210" s="365"/>
      <c r="DV210" s="365"/>
      <c r="DW210" s="365"/>
      <c r="DX210" s="365"/>
      <c r="DY210" s="365"/>
      <c r="DZ210" s="365"/>
      <c r="EA210" s="365"/>
      <c r="EB210" s="365"/>
      <c r="EC210" s="365"/>
      <c r="ED210" s="365"/>
      <c r="EE210" s="365"/>
      <c r="EF210" s="365"/>
      <c r="EG210" s="365"/>
      <c r="EH210" s="365"/>
      <c r="EI210" s="365"/>
      <c r="EJ210" s="365"/>
      <c r="EK210" s="365"/>
      <c r="EL210" s="365"/>
      <c r="EM210" s="365"/>
      <c r="EN210" s="365"/>
      <c r="EO210" s="365"/>
      <c r="EP210" s="365"/>
      <c r="EQ210" s="365"/>
      <c r="ER210" s="365"/>
      <c r="ES210" s="365"/>
      <c r="ET210" s="365"/>
      <c r="EU210" s="365"/>
      <c r="EV210" s="365"/>
      <c r="EW210" s="365"/>
      <c r="EX210" s="365"/>
      <c r="EY210" s="365"/>
      <c r="EZ210" s="365"/>
      <c r="FA210" s="365"/>
      <c r="FB210" s="365"/>
      <c r="FC210" s="365"/>
      <c r="FD210" s="365"/>
      <c r="FE210" s="365"/>
      <c r="FF210" s="365"/>
      <c r="FG210" s="365"/>
      <c r="FH210" s="365"/>
      <c r="FI210" s="365"/>
      <c r="FJ210" s="365"/>
      <c r="FK210" s="365"/>
      <c r="FL210" s="365"/>
      <c r="FM210" s="365"/>
      <c r="FN210" s="365"/>
      <c r="FO210" s="365"/>
      <c r="FP210" s="365"/>
      <c r="FQ210" s="365"/>
      <c r="FR210" s="365"/>
      <c r="FS210" s="365"/>
      <c r="FT210" s="365"/>
      <c r="FU210" s="365"/>
      <c r="FV210" s="365"/>
      <c r="FW210" s="365"/>
      <c r="FX210" s="365"/>
      <c r="FY210" s="365"/>
      <c r="FZ210" s="365"/>
      <c r="GA210" s="365"/>
      <c r="GB210" s="365"/>
      <c r="GC210" s="365"/>
      <c r="GD210" s="365"/>
      <c r="GE210" s="365"/>
      <c r="GF210" s="365"/>
      <c r="GG210" s="365"/>
      <c r="GH210" s="365"/>
      <c r="GI210" s="365"/>
      <c r="GJ210" s="365"/>
      <c r="GK210" s="365"/>
      <c r="GL210" s="365"/>
    </row>
    <row r="211" spans="1:194" s="81" customFormat="1" ht="25.5" x14ac:dyDescent="0.25">
      <c r="A211" s="263">
        <v>321</v>
      </c>
      <c r="B211" s="264"/>
      <c r="C211" s="265"/>
      <c r="D211" s="300" t="s">
        <v>101</v>
      </c>
      <c r="E211" s="9"/>
      <c r="F211" s="157">
        <v>12275.85</v>
      </c>
      <c r="G211" s="157"/>
      <c r="H211" s="157"/>
      <c r="I211" s="157"/>
      <c r="J211" s="372">
        <f t="shared" si="76"/>
        <v>0</v>
      </c>
      <c r="K211" s="373">
        <f t="shared" si="51"/>
        <v>0</v>
      </c>
    </row>
    <row r="212" spans="1:194" s="81" customFormat="1" x14ac:dyDescent="0.25">
      <c r="A212" s="263">
        <v>322</v>
      </c>
      <c r="B212" s="264"/>
      <c r="C212" s="265"/>
      <c r="D212" s="300" t="s">
        <v>105</v>
      </c>
      <c r="E212" s="9"/>
      <c r="F212" s="157">
        <v>1432.68</v>
      </c>
      <c r="G212" s="157"/>
      <c r="H212" s="157"/>
      <c r="I212" s="157"/>
      <c r="J212" s="372">
        <f t="shared" si="76"/>
        <v>0</v>
      </c>
      <c r="K212" s="373">
        <f t="shared" si="51"/>
        <v>0</v>
      </c>
    </row>
    <row r="213" spans="1:194" ht="26.45" customHeight="1" x14ac:dyDescent="0.25">
      <c r="A213" s="477" t="s">
        <v>216</v>
      </c>
      <c r="B213" s="478"/>
      <c r="C213" s="479"/>
      <c r="D213" s="295" t="s">
        <v>217</v>
      </c>
      <c r="E213" s="27">
        <f>SUM(E214)</f>
        <v>0</v>
      </c>
      <c r="F213" s="156">
        <f>SUM(F214)</f>
        <v>3996.9300000000003</v>
      </c>
      <c r="G213" s="156"/>
      <c r="H213" s="375">
        <f>SUM(H214)</f>
        <v>5592</v>
      </c>
      <c r="I213" s="156">
        <f>SUM(I214)</f>
        <v>4377.1499999999996</v>
      </c>
      <c r="J213" s="372">
        <f t="shared" si="76"/>
        <v>109.51280107482491</v>
      </c>
      <c r="K213" s="373">
        <f t="shared" si="51"/>
        <v>109.51280107482491</v>
      </c>
    </row>
    <row r="214" spans="1:194" ht="26.45" customHeight="1" x14ac:dyDescent="0.25">
      <c r="A214" s="486" t="s">
        <v>197</v>
      </c>
      <c r="B214" s="487"/>
      <c r="C214" s="488"/>
      <c r="D214" s="301" t="s">
        <v>198</v>
      </c>
      <c r="E214" s="215">
        <f>SUM(E215+E219)</f>
        <v>0</v>
      </c>
      <c r="F214" s="376">
        <f>SUM(F215+F219)</f>
        <v>3996.9300000000003</v>
      </c>
      <c r="G214" s="376"/>
      <c r="H214" s="376">
        <f>SUM(H215+H219)</f>
        <v>5592</v>
      </c>
      <c r="I214" s="376">
        <f>SUM(I215+I219)</f>
        <v>4377.1499999999996</v>
      </c>
      <c r="J214" s="372">
        <f t="shared" si="76"/>
        <v>109.51280107482491</v>
      </c>
      <c r="K214" s="373">
        <f t="shared" ref="K214:K284" si="78">I214/F214*100</f>
        <v>109.51280107482491</v>
      </c>
    </row>
    <row r="215" spans="1:194" x14ac:dyDescent="0.25">
      <c r="A215" s="495">
        <v>3</v>
      </c>
      <c r="B215" s="496"/>
      <c r="C215" s="497"/>
      <c r="D215" s="302" t="s">
        <v>6</v>
      </c>
      <c r="E215" s="217">
        <f>SUM(E216)</f>
        <v>0</v>
      </c>
      <c r="F215" s="377">
        <f>SUM(F216)</f>
        <v>782.47</v>
      </c>
      <c r="G215" s="377"/>
      <c r="H215" s="377">
        <f>SUM(H216)</f>
        <v>3592</v>
      </c>
      <c r="I215" s="377">
        <f>SUM(I216)</f>
        <v>3591.47</v>
      </c>
      <c r="J215" s="372">
        <f t="shared" si="76"/>
        <v>458.99139903127269</v>
      </c>
      <c r="K215" s="373">
        <f t="shared" si="78"/>
        <v>458.99139903127269</v>
      </c>
    </row>
    <row r="216" spans="1:194" ht="38.25" x14ac:dyDescent="0.25">
      <c r="A216" s="498">
        <v>37</v>
      </c>
      <c r="B216" s="499"/>
      <c r="C216" s="500"/>
      <c r="D216" s="303" t="s">
        <v>43</v>
      </c>
      <c r="E216" s="218">
        <f>SUM(E217)</f>
        <v>0</v>
      </c>
      <c r="F216" s="378">
        <f t="shared" ref="F216:I217" si="79">SUM(F217)</f>
        <v>782.47</v>
      </c>
      <c r="G216" s="378"/>
      <c r="H216" s="378">
        <f t="shared" si="79"/>
        <v>3592</v>
      </c>
      <c r="I216" s="378">
        <f t="shared" si="79"/>
        <v>3591.47</v>
      </c>
      <c r="J216" s="372">
        <f t="shared" si="76"/>
        <v>458.99139903127269</v>
      </c>
      <c r="K216" s="373">
        <f t="shared" si="78"/>
        <v>458.99139903127269</v>
      </c>
    </row>
    <row r="217" spans="1:194" ht="25.5" x14ac:dyDescent="0.25">
      <c r="A217" s="304">
        <v>372</v>
      </c>
      <c r="B217" s="305"/>
      <c r="C217" s="306"/>
      <c r="D217" s="221" t="s">
        <v>200</v>
      </c>
      <c r="E217" s="47">
        <f>SUM(E218)</f>
        <v>0</v>
      </c>
      <c r="F217" s="158">
        <f>SUM(F218)</f>
        <v>782.47</v>
      </c>
      <c r="G217" s="158"/>
      <c r="H217" s="158">
        <f t="shared" si="79"/>
        <v>3592</v>
      </c>
      <c r="I217" s="158">
        <f t="shared" si="79"/>
        <v>3591.47</v>
      </c>
      <c r="J217" s="372">
        <f t="shared" si="76"/>
        <v>458.99139903127269</v>
      </c>
      <c r="K217" s="373">
        <f t="shared" si="78"/>
        <v>458.99139903127269</v>
      </c>
    </row>
    <row r="218" spans="1:194" ht="25.5" x14ac:dyDescent="0.25">
      <c r="A218" s="307">
        <v>3722</v>
      </c>
      <c r="B218" s="308"/>
      <c r="C218" s="309"/>
      <c r="D218" s="202" t="s">
        <v>211</v>
      </c>
      <c r="E218" s="9"/>
      <c r="F218" s="157">
        <v>782.47</v>
      </c>
      <c r="G218" s="157"/>
      <c r="H218" s="157">
        <v>3592</v>
      </c>
      <c r="I218" s="157">
        <v>3591.47</v>
      </c>
      <c r="J218" s="372">
        <f t="shared" si="76"/>
        <v>458.99139903127269</v>
      </c>
      <c r="K218" s="373">
        <f t="shared" si="78"/>
        <v>458.99139903127269</v>
      </c>
    </row>
    <row r="219" spans="1:194" ht="25.5" x14ac:dyDescent="0.25">
      <c r="A219" s="495">
        <v>4</v>
      </c>
      <c r="B219" s="496"/>
      <c r="C219" s="497"/>
      <c r="D219" s="302" t="s">
        <v>8</v>
      </c>
      <c r="E219" s="217">
        <f>SUM(E220)</f>
        <v>0</v>
      </c>
      <c r="F219" s="377">
        <f t="shared" ref="F219:I221" si="80">SUM(F220)</f>
        <v>3214.46</v>
      </c>
      <c r="G219" s="377"/>
      <c r="H219" s="377">
        <f t="shared" si="80"/>
        <v>2000</v>
      </c>
      <c r="I219" s="377">
        <f t="shared" si="80"/>
        <v>785.68</v>
      </c>
      <c r="J219" s="372">
        <f t="shared" si="76"/>
        <v>24.442052475376887</v>
      </c>
      <c r="K219" s="373">
        <f t="shared" si="78"/>
        <v>24.442052475376887</v>
      </c>
    </row>
    <row r="220" spans="1:194" ht="38.25" x14ac:dyDescent="0.25">
      <c r="A220" s="498">
        <v>42</v>
      </c>
      <c r="B220" s="499"/>
      <c r="C220" s="500"/>
      <c r="D220" s="277" t="s">
        <v>20</v>
      </c>
      <c r="E220" s="218">
        <f>SUM(E221)</f>
        <v>0</v>
      </c>
      <c r="F220" s="378">
        <f t="shared" si="80"/>
        <v>3214.46</v>
      </c>
      <c r="G220" s="378"/>
      <c r="H220" s="378">
        <f t="shared" si="80"/>
        <v>2000</v>
      </c>
      <c r="I220" s="378">
        <f t="shared" si="80"/>
        <v>785.68</v>
      </c>
      <c r="J220" s="372">
        <f t="shared" si="76"/>
        <v>24.442052475376887</v>
      </c>
      <c r="K220" s="373">
        <f t="shared" si="78"/>
        <v>24.442052475376887</v>
      </c>
    </row>
    <row r="221" spans="1:194" ht="25.5" x14ac:dyDescent="0.25">
      <c r="A221" s="304">
        <v>424</v>
      </c>
      <c r="B221" s="305"/>
      <c r="C221" s="306"/>
      <c r="D221" s="53" t="s">
        <v>140</v>
      </c>
      <c r="E221" s="47">
        <f>SUM(E222)</f>
        <v>0</v>
      </c>
      <c r="F221" s="158">
        <f>SUM(F222)</f>
        <v>3214.46</v>
      </c>
      <c r="G221" s="158"/>
      <c r="H221" s="158">
        <f t="shared" si="80"/>
        <v>2000</v>
      </c>
      <c r="I221" s="158">
        <f t="shared" si="80"/>
        <v>785.68</v>
      </c>
      <c r="J221" s="372">
        <f t="shared" si="76"/>
        <v>24.442052475376887</v>
      </c>
      <c r="K221" s="373">
        <f t="shared" si="78"/>
        <v>24.442052475376887</v>
      </c>
    </row>
    <row r="222" spans="1:194" x14ac:dyDescent="0.25">
      <c r="A222" s="307">
        <v>4241</v>
      </c>
      <c r="B222" s="308"/>
      <c r="C222" s="309"/>
      <c r="D222" s="23" t="s">
        <v>141</v>
      </c>
      <c r="E222" s="9"/>
      <c r="F222" s="157">
        <v>3214.46</v>
      </c>
      <c r="G222" s="157"/>
      <c r="H222" s="157">
        <v>2000</v>
      </c>
      <c r="I222" s="157">
        <v>785.68</v>
      </c>
      <c r="J222" s="372">
        <f t="shared" si="76"/>
        <v>24.442052475376887</v>
      </c>
      <c r="K222" s="373">
        <f t="shared" si="78"/>
        <v>24.442052475376887</v>
      </c>
    </row>
    <row r="223" spans="1:194" ht="25.9" customHeight="1" x14ac:dyDescent="0.25">
      <c r="A223" s="477" t="s">
        <v>218</v>
      </c>
      <c r="B223" s="478"/>
      <c r="C223" s="479"/>
      <c r="D223" s="295" t="s">
        <v>219</v>
      </c>
      <c r="E223" s="27">
        <f>SUM(E224)</f>
        <v>0</v>
      </c>
      <c r="F223" s="375">
        <f>SUM(F224)</f>
        <v>0</v>
      </c>
      <c r="G223" s="375"/>
      <c r="H223" s="375">
        <f>SUM(H224)</f>
        <v>0</v>
      </c>
      <c r="I223" s="156">
        <f>SUM(I224)</f>
        <v>0</v>
      </c>
      <c r="J223" s="372" t="e">
        <f t="shared" si="76"/>
        <v>#DIV/0!</v>
      </c>
      <c r="K223" s="373" t="e">
        <f t="shared" si="78"/>
        <v>#DIV/0!</v>
      </c>
    </row>
    <row r="224" spans="1:194" ht="26.45" customHeight="1" x14ac:dyDescent="0.25">
      <c r="A224" s="486" t="s">
        <v>197</v>
      </c>
      <c r="B224" s="487"/>
      <c r="C224" s="488"/>
      <c r="D224" s="301" t="s">
        <v>198</v>
      </c>
      <c r="E224" s="215">
        <f>SUM(E225+E229)</f>
        <v>0</v>
      </c>
      <c r="F224" s="376">
        <f>SUM(F225+F231)</f>
        <v>0</v>
      </c>
      <c r="G224" s="376"/>
      <c r="H224" s="376">
        <f>SUM(H225+H229)</f>
        <v>0</v>
      </c>
      <c r="I224" s="376">
        <f>SUM(I225+I229)</f>
        <v>0</v>
      </c>
      <c r="J224" s="372" t="e">
        <f t="shared" si="76"/>
        <v>#DIV/0!</v>
      </c>
      <c r="K224" s="373" t="e">
        <f t="shared" si="78"/>
        <v>#DIV/0!</v>
      </c>
    </row>
    <row r="225" spans="1:11" x14ac:dyDescent="0.25">
      <c r="A225" s="495">
        <v>3</v>
      </c>
      <c r="B225" s="496"/>
      <c r="C225" s="497"/>
      <c r="D225" s="302" t="s">
        <v>6</v>
      </c>
      <c r="E225" s="217">
        <f>SUM(E226)</f>
        <v>0</v>
      </c>
      <c r="F225" s="377">
        <f t="shared" ref="F225:I226" si="81">SUM(F226)</f>
        <v>0</v>
      </c>
      <c r="G225" s="377"/>
      <c r="H225" s="377">
        <f t="shared" si="81"/>
        <v>0</v>
      </c>
      <c r="I225" s="377">
        <f t="shared" si="81"/>
        <v>0</v>
      </c>
      <c r="J225" s="372" t="e">
        <f t="shared" si="76"/>
        <v>#DIV/0!</v>
      </c>
      <c r="K225" s="373" t="e">
        <f t="shared" si="78"/>
        <v>#DIV/0!</v>
      </c>
    </row>
    <row r="226" spans="1:11" x14ac:dyDescent="0.25">
      <c r="A226" s="310">
        <v>32</v>
      </c>
      <c r="B226" s="311"/>
      <c r="C226" s="312"/>
      <c r="D226" s="313" t="s">
        <v>13</v>
      </c>
      <c r="E226" s="218">
        <f>SUM(I227)</f>
        <v>0</v>
      </c>
      <c r="F226" s="378">
        <f>SUM(F227)</f>
        <v>0</v>
      </c>
      <c r="G226" s="378">
        <f t="shared" ref="G226" si="82">SUM(G227)</f>
        <v>0</v>
      </c>
      <c r="H226" s="378">
        <f t="shared" si="81"/>
        <v>0</v>
      </c>
      <c r="I226" s="378">
        <f>SUM(L227)</f>
        <v>0</v>
      </c>
      <c r="J226" s="372" t="e">
        <f t="shared" si="76"/>
        <v>#DIV/0!</v>
      </c>
      <c r="K226" s="373" t="e">
        <f t="shared" si="78"/>
        <v>#DIV/0!</v>
      </c>
    </row>
    <row r="227" spans="1:11" x14ac:dyDescent="0.25">
      <c r="A227" s="314">
        <v>322</v>
      </c>
      <c r="B227" s="315"/>
      <c r="C227" s="316"/>
      <c r="D227" s="277" t="s">
        <v>105</v>
      </c>
      <c r="E227" s="317">
        <f>SUM(E228)</f>
        <v>0</v>
      </c>
      <c r="F227" s="384">
        <f>SUM(F228)</f>
        <v>0</v>
      </c>
      <c r="G227" s="384"/>
      <c r="H227" s="384">
        <f t="shared" ref="H227:I227" si="83">SUM(H228)</f>
        <v>0</v>
      </c>
      <c r="I227" s="384">
        <f t="shared" si="83"/>
        <v>0</v>
      </c>
      <c r="J227" s="372" t="e">
        <f t="shared" si="76"/>
        <v>#DIV/0!</v>
      </c>
      <c r="K227" s="373" t="e">
        <f t="shared" si="78"/>
        <v>#DIV/0!</v>
      </c>
    </row>
    <row r="228" spans="1:11" ht="25.5" x14ac:dyDescent="0.25">
      <c r="A228" s="318">
        <v>3221</v>
      </c>
      <c r="B228" s="319"/>
      <c r="C228" s="320"/>
      <c r="D228" s="321" t="s">
        <v>187</v>
      </c>
      <c r="E228" s="9"/>
      <c r="F228" s="157"/>
      <c r="G228" s="157"/>
      <c r="H228" s="157"/>
      <c r="I228" s="157"/>
      <c r="J228" s="372" t="e">
        <f t="shared" si="76"/>
        <v>#DIV/0!</v>
      </c>
      <c r="K228" s="373" t="e">
        <f t="shared" si="78"/>
        <v>#DIV/0!</v>
      </c>
    </row>
    <row r="229" spans="1:11" ht="25.5" x14ac:dyDescent="0.25">
      <c r="A229" s="322">
        <v>4</v>
      </c>
      <c r="B229" s="323"/>
      <c r="C229" s="324"/>
      <c r="D229" s="288" t="s">
        <v>8</v>
      </c>
      <c r="E229" s="217">
        <f>SUM(E230)</f>
        <v>0</v>
      </c>
      <c r="F229" s="377">
        <f t="shared" ref="F229:I231" si="84">SUM(F230)</f>
        <v>0</v>
      </c>
      <c r="G229" s="377"/>
      <c r="H229" s="377">
        <f t="shared" si="84"/>
        <v>0</v>
      </c>
      <c r="I229" s="377">
        <f t="shared" si="84"/>
        <v>0</v>
      </c>
      <c r="J229" s="372" t="e">
        <f t="shared" si="76"/>
        <v>#DIV/0!</v>
      </c>
      <c r="K229" s="373" t="e">
        <f t="shared" si="78"/>
        <v>#DIV/0!</v>
      </c>
    </row>
    <row r="230" spans="1:11" ht="38.25" x14ac:dyDescent="0.25">
      <c r="A230" s="325">
        <v>42</v>
      </c>
      <c r="B230" s="326"/>
      <c r="C230" s="327"/>
      <c r="D230" s="277" t="s">
        <v>20</v>
      </c>
      <c r="E230" s="218">
        <f>SUM(E231)</f>
        <v>0</v>
      </c>
      <c r="F230" s="378">
        <f t="shared" si="84"/>
        <v>0</v>
      </c>
      <c r="G230" s="378"/>
      <c r="H230" s="378">
        <f t="shared" si="84"/>
        <v>0</v>
      </c>
      <c r="I230" s="378">
        <f t="shared" si="84"/>
        <v>0</v>
      </c>
      <c r="J230" s="372" t="e">
        <f t="shared" si="76"/>
        <v>#DIV/0!</v>
      </c>
      <c r="K230" s="373" t="e">
        <f t="shared" si="78"/>
        <v>#DIV/0!</v>
      </c>
    </row>
    <row r="231" spans="1:11" x14ac:dyDescent="0.25">
      <c r="A231" s="501">
        <v>422</v>
      </c>
      <c r="B231" s="502"/>
      <c r="C231" s="503"/>
      <c r="D231" s="53" t="s">
        <v>201</v>
      </c>
      <c r="E231" s="47">
        <f>SUM(E232)</f>
        <v>0</v>
      </c>
      <c r="F231" s="158">
        <f t="shared" si="84"/>
        <v>0</v>
      </c>
      <c r="G231" s="158"/>
      <c r="H231" s="158">
        <f t="shared" si="84"/>
        <v>0</v>
      </c>
      <c r="I231" s="158">
        <f t="shared" si="84"/>
        <v>0</v>
      </c>
      <c r="J231" s="372" t="e">
        <f t="shared" si="76"/>
        <v>#DIV/0!</v>
      </c>
      <c r="K231" s="373" t="e">
        <f t="shared" si="78"/>
        <v>#DIV/0!</v>
      </c>
    </row>
    <row r="232" spans="1:11" x14ac:dyDescent="0.25">
      <c r="A232" s="307">
        <v>4221</v>
      </c>
      <c r="B232" s="308"/>
      <c r="C232" s="309"/>
      <c r="D232" s="300" t="s">
        <v>152</v>
      </c>
      <c r="E232" s="9"/>
      <c r="F232" s="157"/>
      <c r="G232" s="157"/>
      <c r="H232" s="385"/>
      <c r="I232" s="157"/>
      <c r="J232" s="372" t="e">
        <f t="shared" si="76"/>
        <v>#DIV/0!</v>
      </c>
      <c r="K232" s="373" t="e">
        <f t="shared" si="78"/>
        <v>#DIV/0!</v>
      </c>
    </row>
    <row r="233" spans="1:11" ht="22.9" customHeight="1" x14ac:dyDescent="0.25">
      <c r="A233" s="477" t="s">
        <v>220</v>
      </c>
      <c r="B233" s="478"/>
      <c r="C233" s="479"/>
      <c r="D233" s="295" t="s">
        <v>221</v>
      </c>
      <c r="E233" s="27">
        <f>SUM(E234+E251+E266)</f>
        <v>0</v>
      </c>
      <c r="F233" s="156">
        <v>8180.68</v>
      </c>
      <c r="G233" s="156"/>
      <c r="H233" s="156">
        <f>SUM(H234+H251)</f>
        <v>5632</v>
      </c>
      <c r="I233" s="156">
        <f>SUM(I234+I251)</f>
        <v>5999.59</v>
      </c>
      <c r="J233" s="372">
        <f t="shared" si="76"/>
        <v>73.338524425842351</v>
      </c>
      <c r="K233" s="373">
        <f t="shared" si="78"/>
        <v>73.338524425842351</v>
      </c>
    </row>
    <row r="234" spans="1:11" ht="26.45" customHeight="1" x14ac:dyDescent="0.25">
      <c r="A234" s="486" t="s">
        <v>222</v>
      </c>
      <c r="B234" s="487"/>
      <c r="C234" s="488"/>
      <c r="D234" s="301" t="s">
        <v>223</v>
      </c>
      <c r="E234" s="215">
        <f t="shared" ref="E234:H235" si="85">SUM(E235)</f>
        <v>0</v>
      </c>
      <c r="F234" s="380">
        <v>8180.68</v>
      </c>
      <c r="G234" s="380"/>
      <c r="H234" s="380">
        <f>SUM(H235+H247)</f>
        <v>5632</v>
      </c>
      <c r="I234" s="380">
        <f>SUM(I235+I247)</f>
        <v>5999.59</v>
      </c>
      <c r="J234" s="372">
        <f t="shared" si="76"/>
        <v>73.338524425842351</v>
      </c>
      <c r="K234" s="373">
        <f t="shared" si="78"/>
        <v>73.338524425842351</v>
      </c>
    </row>
    <row r="235" spans="1:11" x14ac:dyDescent="0.25">
      <c r="A235" s="504">
        <v>3</v>
      </c>
      <c r="B235" s="505"/>
      <c r="C235" s="506"/>
      <c r="D235" s="421" t="s">
        <v>6</v>
      </c>
      <c r="E235" s="422">
        <f t="shared" si="85"/>
        <v>0</v>
      </c>
      <c r="F235" s="423">
        <f t="shared" si="85"/>
        <v>828.8</v>
      </c>
      <c r="G235" s="423"/>
      <c r="H235" s="423">
        <f t="shared" si="85"/>
        <v>264</v>
      </c>
      <c r="I235" s="423">
        <f>SUM(I236+I239)</f>
        <v>631.74</v>
      </c>
      <c r="J235" s="372">
        <f t="shared" si="76"/>
        <v>76.223455598455601</v>
      </c>
      <c r="K235" s="373">
        <f t="shared" si="78"/>
        <v>76.223455598455601</v>
      </c>
    </row>
    <row r="236" spans="1:11" x14ac:dyDescent="0.25">
      <c r="A236" s="498">
        <v>32</v>
      </c>
      <c r="B236" s="499"/>
      <c r="C236" s="500"/>
      <c r="D236" s="303" t="s">
        <v>13</v>
      </c>
      <c r="E236" s="218">
        <f>SUM(E239+E245)</f>
        <v>0</v>
      </c>
      <c r="F236" s="378">
        <f>SUM(F239)</f>
        <v>828.8</v>
      </c>
      <c r="G236" s="378"/>
      <c r="H236" s="378">
        <f>SUM(H238)</f>
        <v>264</v>
      </c>
      <c r="I236" s="378">
        <f>SUM(I238)</f>
        <v>347.53</v>
      </c>
      <c r="J236" s="372">
        <f t="shared" si="76"/>
        <v>41.931708494208493</v>
      </c>
      <c r="K236" s="373">
        <f t="shared" si="78"/>
        <v>41.931708494208493</v>
      </c>
    </row>
    <row r="237" spans="1:11" x14ac:dyDescent="0.25">
      <c r="A237" s="338">
        <v>322</v>
      </c>
      <c r="B237" s="339"/>
      <c r="C237" s="340"/>
      <c r="D237" s="313"/>
      <c r="E237" s="218"/>
      <c r="F237" s="378"/>
      <c r="G237" s="378"/>
      <c r="H237" s="378"/>
      <c r="I237" s="378">
        <f>SUM(I238)</f>
        <v>347.53</v>
      </c>
      <c r="J237" s="372" t="e">
        <f t="shared" si="76"/>
        <v>#DIV/0!</v>
      </c>
      <c r="K237" s="373"/>
    </row>
    <row r="238" spans="1:11" ht="25.5" x14ac:dyDescent="0.25">
      <c r="A238" s="307">
        <v>3221</v>
      </c>
      <c r="B238" s="308"/>
      <c r="C238" s="309"/>
      <c r="D238" s="321" t="s">
        <v>187</v>
      </c>
      <c r="E238" s="9"/>
      <c r="F238" s="157"/>
      <c r="G238" s="157"/>
      <c r="H238" s="157">
        <v>264</v>
      </c>
      <c r="I238" s="157">
        <v>347.53</v>
      </c>
      <c r="J238" s="372" t="e">
        <f t="shared" si="76"/>
        <v>#DIV/0!</v>
      </c>
      <c r="K238" s="373"/>
    </row>
    <row r="239" spans="1:11" x14ac:dyDescent="0.25">
      <c r="A239" s="304">
        <v>323</v>
      </c>
      <c r="B239" s="305"/>
      <c r="C239" s="306"/>
      <c r="D239" s="329" t="s">
        <v>112</v>
      </c>
      <c r="E239" s="47">
        <f>SUM(E240)</f>
        <v>0</v>
      </c>
      <c r="F239" s="158">
        <f>SUM(F240:F244)</f>
        <v>828.8</v>
      </c>
      <c r="G239" s="158">
        <f>SUM(G240:G246)</f>
        <v>0</v>
      </c>
      <c r="H239" s="158">
        <f>SUM(H240:H246)</f>
        <v>0</v>
      </c>
      <c r="I239" s="158">
        <f>SUM(I240:I244)</f>
        <v>284.20999999999998</v>
      </c>
      <c r="J239" s="372">
        <f t="shared" si="76"/>
        <v>34.291747104247108</v>
      </c>
      <c r="K239" s="373">
        <f t="shared" si="78"/>
        <v>34.291747104247108</v>
      </c>
    </row>
    <row r="240" spans="1:11" ht="25.5" x14ac:dyDescent="0.25">
      <c r="A240" s="330">
        <v>3231</v>
      </c>
      <c r="B240" s="331"/>
      <c r="C240" s="332"/>
      <c r="D240" s="333" t="s">
        <v>189</v>
      </c>
      <c r="E240" s="9"/>
      <c r="F240" s="157">
        <v>809.9</v>
      </c>
      <c r="G240" s="157"/>
      <c r="H240" s="385"/>
      <c r="I240" s="157"/>
      <c r="J240" s="372">
        <f t="shared" si="76"/>
        <v>0</v>
      </c>
      <c r="K240" s="373">
        <f t="shared" si="78"/>
        <v>0</v>
      </c>
    </row>
    <row r="241" spans="1:11" x14ac:dyDescent="0.25">
      <c r="A241" s="330">
        <v>3232</v>
      </c>
      <c r="B241" s="331"/>
      <c r="C241" s="331"/>
      <c r="D241" s="333" t="s">
        <v>249</v>
      </c>
      <c r="E241" s="8"/>
      <c r="F241" s="185">
        <v>18.75</v>
      </c>
      <c r="G241" s="185"/>
      <c r="H241" s="386"/>
      <c r="I241" s="185"/>
      <c r="J241" s="372">
        <f t="shared" si="76"/>
        <v>0</v>
      </c>
      <c r="K241" s="373">
        <f t="shared" si="78"/>
        <v>0</v>
      </c>
    </row>
    <row r="242" spans="1:11" x14ac:dyDescent="0.25">
      <c r="A242" s="330">
        <v>3234</v>
      </c>
      <c r="B242" s="331"/>
      <c r="C242" s="331"/>
      <c r="D242" s="333" t="s">
        <v>116</v>
      </c>
      <c r="E242" s="8"/>
      <c r="F242" s="185"/>
      <c r="G242" s="185"/>
      <c r="H242" s="386"/>
      <c r="I242" s="185">
        <v>26.54</v>
      </c>
      <c r="J242" s="372" t="e">
        <f t="shared" si="76"/>
        <v>#DIV/0!</v>
      </c>
      <c r="K242" s="373"/>
    </row>
    <row r="243" spans="1:11" x14ac:dyDescent="0.25">
      <c r="A243" s="330">
        <v>3238</v>
      </c>
      <c r="B243" s="331"/>
      <c r="C243" s="331"/>
      <c r="D243" s="333" t="s">
        <v>120</v>
      </c>
      <c r="E243" s="8"/>
      <c r="F243" s="185">
        <v>0.15</v>
      </c>
      <c r="G243" s="185"/>
      <c r="H243" s="386"/>
      <c r="I243" s="185">
        <v>20.16</v>
      </c>
      <c r="J243" s="372">
        <f t="shared" si="76"/>
        <v>13440</v>
      </c>
      <c r="K243" s="373">
        <f t="shared" si="78"/>
        <v>13440</v>
      </c>
    </row>
    <row r="244" spans="1:11" x14ac:dyDescent="0.25">
      <c r="A244" s="330">
        <v>3239</v>
      </c>
      <c r="B244" s="331"/>
      <c r="C244" s="331"/>
      <c r="D244" s="333" t="s">
        <v>121</v>
      </c>
      <c r="E244" s="8"/>
      <c r="F244" s="185"/>
      <c r="G244" s="185"/>
      <c r="H244" s="386"/>
      <c r="I244" s="185">
        <v>237.51</v>
      </c>
      <c r="J244" s="372" t="e">
        <f t="shared" si="76"/>
        <v>#DIV/0!</v>
      </c>
      <c r="K244" s="373"/>
    </row>
    <row r="245" spans="1:11" ht="25.5" x14ac:dyDescent="0.25">
      <c r="A245" s="334">
        <v>329</v>
      </c>
      <c r="B245" s="335"/>
      <c r="C245" s="335"/>
      <c r="D245" s="336" t="s">
        <v>122</v>
      </c>
      <c r="E245" s="46">
        <f>SUM(E246)</f>
        <v>0</v>
      </c>
      <c r="F245" s="186">
        <f t="shared" ref="F245:I245" si="86">SUM(F246)</f>
        <v>0</v>
      </c>
      <c r="G245" s="186"/>
      <c r="H245" s="186">
        <f t="shared" si="86"/>
        <v>0</v>
      </c>
      <c r="I245" s="186">
        <f t="shared" si="86"/>
        <v>0</v>
      </c>
      <c r="J245" s="372" t="e">
        <f t="shared" si="76"/>
        <v>#DIV/0!</v>
      </c>
      <c r="K245" s="373" t="e">
        <f t="shared" si="78"/>
        <v>#DIV/0!</v>
      </c>
    </row>
    <row r="246" spans="1:11" ht="25.5" x14ac:dyDescent="0.25">
      <c r="A246" s="330">
        <v>3299</v>
      </c>
      <c r="B246" s="331"/>
      <c r="C246" s="332"/>
      <c r="D246" s="337" t="s">
        <v>122</v>
      </c>
      <c r="E246" s="9"/>
      <c r="F246" s="157"/>
      <c r="G246" s="157"/>
      <c r="H246" s="385"/>
      <c r="I246" s="157"/>
      <c r="J246" s="372" t="e">
        <f t="shared" si="76"/>
        <v>#DIV/0!</v>
      </c>
      <c r="K246" s="373" t="e">
        <f t="shared" si="78"/>
        <v>#DIV/0!</v>
      </c>
    </row>
    <row r="247" spans="1:11" x14ac:dyDescent="0.25">
      <c r="A247" s="415">
        <v>4</v>
      </c>
      <c r="B247" s="416"/>
      <c r="C247" s="417"/>
      <c r="D247" s="418" t="s">
        <v>270</v>
      </c>
      <c r="E247" s="419"/>
      <c r="F247" s="420">
        <f>SUM(F248)</f>
        <v>7351.78</v>
      </c>
      <c r="G247" s="420"/>
      <c r="H247" s="420">
        <f t="shared" ref="H247:I249" si="87">SUM(H248)</f>
        <v>5368</v>
      </c>
      <c r="I247" s="420">
        <f t="shared" si="87"/>
        <v>5367.85</v>
      </c>
      <c r="J247" s="372">
        <f t="shared" si="76"/>
        <v>73.014290416742625</v>
      </c>
      <c r="K247" s="373"/>
    </row>
    <row r="248" spans="1:11" ht="25.5" x14ac:dyDescent="0.25">
      <c r="A248" s="330">
        <v>42</v>
      </c>
      <c r="B248" s="331"/>
      <c r="C248" s="332"/>
      <c r="D248" s="337" t="s">
        <v>271</v>
      </c>
      <c r="E248" s="9"/>
      <c r="F248" s="157">
        <f>SUM(F249)</f>
        <v>7351.78</v>
      </c>
      <c r="G248" s="157"/>
      <c r="H248" s="385">
        <f t="shared" si="87"/>
        <v>5368</v>
      </c>
      <c r="I248" s="385">
        <f t="shared" si="87"/>
        <v>5367.85</v>
      </c>
      <c r="J248" s="372">
        <f t="shared" si="76"/>
        <v>73.014290416742625</v>
      </c>
      <c r="K248" s="373"/>
    </row>
    <row r="249" spans="1:11" x14ac:dyDescent="0.25">
      <c r="A249" s="330">
        <v>422</v>
      </c>
      <c r="B249" s="331"/>
      <c r="C249" s="332"/>
      <c r="D249" s="337" t="s">
        <v>201</v>
      </c>
      <c r="E249" s="9"/>
      <c r="F249" s="157">
        <f>SUM(F250)</f>
        <v>7351.78</v>
      </c>
      <c r="G249" s="157"/>
      <c r="H249" s="385">
        <f t="shared" si="87"/>
        <v>5368</v>
      </c>
      <c r="I249" s="385">
        <f t="shared" si="87"/>
        <v>5367.85</v>
      </c>
      <c r="J249" s="372">
        <f t="shared" si="76"/>
        <v>73.014290416742625</v>
      </c>
      <c r="K249" s="373"/>
    </row>
    <row r="250" spans="1:11" x14ac:dyDescent="0.25">
      <c r="A250" s="330">
        <v>4221</v>
      </c>
      <c r="B250" s="331"/>
      <c r="C250" s="332"/>
      <c r="D250" s="337" t="s">
        <v>152</v>
      </c>
      <c r="E250" s="9"/>
      <c r="F250" s="157">
        <v>7351.78</v>
      </c>
      <c r="G250" s="157"/>
      <c r="H250" s="385">
        <v>5368</v>
      </c>
      <c r="I250" s="157">
        <v>5367.85</v>
      </c>
      <c r="J250" s="372">
        <f t="shared" si="76"/>
        <v>73.014290416742625</v>
      </c>
      <c r="K250" s="373"/>
    </row>
    <row r="251" spans="1:11" ht="19.5" customHeight="1" x14ac:dyDescent="0.25">
      <c r="A251" s="507" t="s">
        <v>224</v>
      </c>
      <c r="B251" s="508"/>
      <c r="C251" s="509"/>
      <c r="D251" s="424" t="s">
        <v>225</v>
      </c>
      <c r="E251" s="419">
        <f>SUM(E252+E262)</f>
        <v>0</v>
      </c>
      <c r="F251" s="420">
        <f t="shared" ref="F251:I251" si="88">SUM(F252+F262)</f>
        <v>0</v>
      </c>
      <c r="G251" s="420"/>
      <c r="H251" s="420">
        <f t="shared" si="88"/>
        <v>0</v>
      </c>
      <c r="I251" s="420">
        <f t="shared" si="88"/>
        <v>0</v>
      </c>
      <c r="J251" s="372" t="e">
        <f t="shared" si="76"/>
        <v>#DIV/0!</v>
      </c>
      <c r="K251" s="373" t="e">
        <f t="shared" si="78"/>
        <v>#DIV/0!</v>
      </c>
    </row>
    <row r="252" spans="1:11" x14ac:dyDescent="0.25">
      <c r="A252" s="322">
        <v>3</v>
      </c>
      <c r="B252" s="323"/>
      <c r="C252" s="324"/>
      <c r="D252" s="288" t="s">
        <v>6</v>
      </c>
      <c r="E252" s="217">
        <f>SUM(E253)</f>
        <v>0</v>
      </c>
      <c r="F252" s="377">
        <f t="shared" ref="F252:I252" si="89">SUM(F253)</f>
        <v>0</v>
      </c>
      <c r="G252" s="377"/>
      <c r="H252" s="377">
        <f t="shared" si="89"/>
        <v>0</v>
      </c>
      <c r="I252" s="377">
        <f t="shared" si="89"/>
        <v>0</v>
      </c>
      <c r="J252" s="372" t="e">
        <f t="shared" si="76"/>
        <v>#DIV/0!</v>
      </c>
      <c r="K252" s="373" t="e">
        <f t="shared" si="78"/>
        <v>#DIV/0!</v>
      </c>
    </row>
    <row r="253" spans="1:11" x14ac:dyDescent="0.25">
      <c r="A253" s="338">
        <v>32</v>
      </c>
      <c r="B253" s="339"/>
      <c r="C253" s="340"/>
      <c r="D253" s="313" t="s">
        <v>13</v>
      </c>
      <c r="E253" s="218">
        <f>SUM(E254+E256+E259)</f>
        <v>0</v>
      </c>
      <c r="F253" s="378">
        <f>SUM(F254+F256+F259)</f>
        <v>0</v>
      </c>
      <c r="G253" s="378"/>
      <c r="H253" s="378">
        <f t="shared" ref="H253:I253" si="90">SUM(H254+H256+H259)</f>
        <v>0</v>
      </c>
      <c r="I253" s="378">
        <f t="shared" si="90"/>
        <v>0</v>
      </c>
      <c r="J253" s="372" t="e">
        <f t="shared" si="76"/>
        <v>#DIV/0!</v>
      </c>
      <c r="K253" s="373" t="e">
        <f t="shared" si="78"/>
        <v>#DIV/0!</v>
      </c>
    </row>
    <row r="254" spans="1:11" ht="25.5" x14ac:dyDescent="0.25">
      <c r="A254" s="304">
        <v>321</v>
      </c>
      <c r="B254" s="305"/>
      <c r="C254" s="306"/>
      <c r="D254" s="329" t="s">
        <v>101</v>
      </c>
      <c r="E254" s="47">
        <f>SUM(E255)</f>
        <v>0</v>
      </c>
      <c r="F254" s="158">
        <f t="shared" ref="F254:I254" si="91">SUM(F255)</f>
        <v>0</v>
      </c>
      <c r="G254" s="158"/>
      <c r="H254" s="158">
        <f t="shared" si="91"/>
        <v>0</v>
      </c>
      <c r="I254" s="158">
        <f t="shared" si="91"/>
        <v>0</v>
      </c>
      <c r="J254" s="372" t="e">
        <f t="shared" si="76"/>
        <v>#DIV/0!</v>
      </c>
      <c r="K254" s="373" t="e">
        <f t="shared" si="78"/>
        <v>#DIV/0!</v>
      </c>
    </row>
    <row r="255" spans="1:11" x14ac:dyDescent="0.25">
      <c r="A255" s="330">
        <v>3211</v>
      </c>
      <c r="B255" s="331"/>
      <c r="C255" s="332"/>
      <c r="D255" s="321" t="s">
        <v>102</v>
      </c>
      <c r="E255" s="9"/>
      <c r="F255" s="157"/>
      <c r="G255" s="157"/>
      <c r="H255" s="385"/>
      <c r="I255" s="157"/>
      <c r="J255" s="372" t="e">
        <f t="shared" si="76"/>
        <v>#DIV/0!</v>
      </c>
      <c r="K255" s="373" t="e">
        <f t="shared" si="78"/>
        <v>#DIV/0!</v>
      </c>
    </row>
    <row r="256" spans="1:11" x14ac:dyDescent="0.25">
      <c r="A256" s="334">
        <v>322</v>
      </c>
      <c r="B256" s="335"/>
      <c r="C256" s="341"/>
      <c r="D256" s="329" t="s">
        <v>105</v>
      </c>
      <c r="E256" s="47">
        <f>SUM(E257+E258)</f>
        <v>0</v>
      </c>
      <c r="F256" s="158">
        <f>SUM(F257)</f>
        <v>0</v>
      </c>
      <c r="G256" s="158"/>
      <c r="H256" s="158">
        <f t="shared" ref="H256:I256" si="92">SUM(H257+H258)</f>
        <v>0</v>
      </c>
      <c r="I256" s="158">
        <f t="shared" si="92"/>
        <v>0</v>
      </c>
      <c r="J256" s="372" t="e">
        <f t="shared" si="76"/>
        <v>#DIV/0!</v>
      </c>
      <c r="K256" s="373" t="e">
        <f t="shared" si="78"/>
        <v>#DIV/0!</v>
      </c>
    </row>
    <row r="257" spans="1:11" ht="25.5" x14ac:dyDescent="0.25">
      <c r="A257" s="330">
        <v>3221</v>
      </c>
      <c r="B257" s="331"/>
      <c r="C257" s="332"/>
      <c r="D257" s="321" t="s">
        <v>187</v>
      </c>
      <c r="E257" s="9"/>
      <c r="F257" s="157"/>
      <c r="G257" s="157"/>
      <c r="H257" s="385"/>
      <c r="I257" s="157"/>
      <c r="J257" s="372" t="e">
        <f t="shared" si="76"/>
        <v>#DIV/0!</v>
      </c>
      <c r="K257" s="373" t="e">
        <f t="shared" si="78"/>
        <v>#DIV/0!</v>
      </c>
    </row>
    <row r="258" spans="1:11" x14ac:dyDescent="0.25">
      <c r="A258" s="330">
        <v>3225</v>
      </c>
      <c r="B258" s="331"/>
      <c r="C258" s="332"/>
      <c r="D258" s="321" t="s">
        <v>188</v>
      </c>
      <c r="E258" s="9"/>
      <c r="F258" s="157"/>
      <c r="G258" s="157"/>
      <c r="H258" s="385"/>
      <c r="I258" s="157"/>
      <c r="J258" s="372" t="e">
        <f t="shared" si="76"/>
        <v>#DIV/0!</v>
      </c>
      <c r="K258" s="373" t="e">
        <f t="shared" si="78"/>
        <v>#DIV/0!</v>
      </c>
    </row>
    <row r="259" spans="1:11" x14ac:dyDescent="0.25">
      <c r="A259" s="334">
        <v>323</v>
      </c>
      <c r="B259" s="335"/>
      <c r="C259" s="341"/>
      <c r="D259" s="329" t="s">
        <v>112</v>
      </c>
      <c r="E259" s="47">
        <f>SUM(E260)</f>
        <v>0</v>
      </c>
      <c r="F259" s="158">
        <f>SUM(F260)</f>
        <v>0</v>
      </c>
      <c r="G259" s="158"/>
      <c r="H259" s="158">
        <f t="shared" ref="H259" si="93">SUM(H260)</f>
        <v>0</v>
      </c>
      <c r="I259" s="158"/>
      <c r="J259" s="372" t="e">
        <f t="shared" si="76"/>
        <v>#DIV/0!</v>
      </c>
      <c r="K259" s="373" t="e">
        <f t="shared" si="78"/>
        <v>#DIV/0!</v>
      </c>
    </row>
    <row r="260" spans="1:11" x14ac:dyDescent="0.25">
      <c r="A260" s="330">
        <v>3239</v>
      </c>
      <c r="B260" s="331"/>
      <c r="C260" s="332"/>
      <c r="D260" s="321" t="s">
        <v>121</v>
      </c>
      <c r="E260" s="9"/>
      <c r="F260" s="157"/>
      <c r="G260" s="157"/>
      <c r="H260" s="385"/>
      <c r="I260" s="157"/>
      <c r="J260" s="372" t="e">
        <f t="shared" si="76"/>
        <v>#DIV/0!</v>
      </c>
      <c r="K260" s="373" t="e">
        <f t="shared" si="78"/>
        <v>#DIV/0!</v>
      </c>
    </row>
    <row r="261" spans="1:11" x14ac:dyDescent="0.25">
      <c r="A261" s="330">
        <v>381</v>
      </c>
      <c r="B261" s="331"/>
      <c r="C261" s="332"/>
      <c r="D261" s="321"/>
      <c r="E261" s="9"/>
      <c r="F261" s="157"/>
      <c r="G261" s="157"/>
      <c r="H261" s="385"/>
      <c r="I261" s="157"/>
      <c r="J261" s="372" t="e">
        <f t="shared" si="76"/>
        <v>#DIV/0!</v>
      </c>
      <c r="K261" s="373" t="e">
        <f t="shared" si="78"/>
        <v>#DIV/0!</v>
      </c>
    </row>
    <row r="262" spans="1:11" ht="25.5" x14ac:dyDescent="0.25">
      <c r="A262" s="495">
        <v>4</v>
      </c>
      <c r="B262" s="496"/>
      <c r="C262" s="497"/>
      <c r="D262" s="302" t="s">
        <v>8</v>
      </c>
      <c r="E262" s="217">
        <f>SUM(E263)</f>
        <v>0</v>
      </c>
      <c r="F262" s="377">
        <f t="shared" ref="F262:I264" si="94">SUM(F263)</f>
        <v>0</v>
      </c>
      <c r="G262" s="377"/>
      <c r="H262" s="377">
        <f t="shared" si="94"/>
        <v>0</v>
      </c>
      <c r="I262" s="377">
        <f t="shared" si="94"/>
        <v>0</v>
      </c>
      <c r="J262" s="372" t="e">
        <f t="shared" si="76"/>
        <v>#DIV/0!</v>
      </c>
      <c r="K262" s="373" t="e">
        <f t="shared" si="78"/>
        <v>#DIV/0!</v>
      </c>
    </row>
    <row r="263" spans="1:11" ht="38.25" x14ac:dyDescent="0.25">
      <c r="A263" s="498">
        <v>42</v>
      </c>
      <c r="B263" s="499"/>
      <c r="C263" s="500"/>
      <c r="D263" s="277" t="s">
        <v>20</v>
      </c>
      <c r="E263" s="218">
        <f>SUM(E264)</f>
        <v>0</v>
      </c>
      <c r="F263" s="378">
        <f t="shared" si="94"/>
        <v>0</v>
      </c>
      <c r="G263" s="378"/>
      <c r="H263" s="378">
        <f t="shared" si="94"/>
        <v>0</v>
      </c>
      <c r="I263" s="378">
        <f t="shared" si="94"/>
        <v>0</v>
      </c>
      <c r="J263" s="372" t="e">
        <f t="shared" si="76"/>
        <v>#DIV/0!</v>
      </c>
      <c r="K263" s="373" t="e">
        <f t="shared" si="78"/>
        <v>#DIV/0!</v>
      </c>
    </row>
    <row r="264" spans="1:11" x14ac:dyDescent="0.25">
      <c r="A264" s="304">
        <v>422</v>
      </c>
      <c r="B264" s="305"/>
      <c r="C264" s="306"/>
      <c r="D264" s="299" t="s">
        <v>201</v>
      </c>
      <c r="E264" s="47">
        <f>SUM(E265)</f>
        <v>0</v>
      </c>
      <c r="F264" s="158">
        <f t="shared" si="94"/>
        <v>0</v>
      </c>
      <c r="G264" s="158"/>
      <c r="H264" s="158">
        <f t="shared" si="94"/>
        <v>0</v>
      </c>
      <c r="I264" s="158">
        <f t="shared" si="94"/>
        <v>0</v>
      </c>
      <c r="J264" s="372" t="e">
        <f t="shared" si="76"/>
        <v>#DIV/0!</v>
      </c>
      <c r="K264" s="373" t="e">
        <f t="shared" si="78"/>
        <v>#DIV/0!</v>
      </c>
    </row>
    <row r="265" spans="1:11" x14ac:dyDescent="0.25">
      <c r="A265" s="307">
        <v>4221</v>
      </c>
      <c r="B265" s="308"/>
      <c r="C265" s="309"/>
      <c r="D265" s="300" t="s">
        <v>152</v>
      </c>
      <c r="E265" s="9"/>
      <c r="F265" s="157"/>
      <c r="G265" s="157"/>
      <c r="H265" s="385"/>
      <c r="I265" s="157"/>
      <c r="J265" s="372" t="e">
        <f t="shared" si="76"/>
        <v>#DIV/0!</v>
      </c>
      <c r="K265" s="373" t="e">
        <f t="shared" si="78"/>
        <v>#DIV/0!</v>
      </c>
    </row>
    <row r="266" spans="1:11" ht="26.45" customHeight="1" x14ac:dyDescent="0.25">
      <c r="A266" s="486" t="s">
        <v>226</v>
      </c>
      <c r="B266" s="487"/>
      <c r="C266" s="488"/>
      <c r="D266" s="301" t="s">
        <v>227</v>
      </c>
      <c r="E266" s="215">
        <f>SUM(E267+E276)</f>
        <v>0</v>
      </c>
      <c r="F266" s="376">
        <f t="shared" ref="F266:I266" si="95">SUM(F267+F276)</f>
        <v>0</v>
      </c>
      <c r="G266" s="376"/>
      <c r="H266" s="376">
        <f t="shared" si="95"/>
        <v>0</v>
      </c>
      <c r="I266" s="376">
        <f t="shared" si="95"/>
        <v>0</v>
      </c>
      <c r="J266" s="372" t="e">
        <f t="shared" si="76"/>
        <v>#DIV/0!</v>
      </c>
      <c r="K266" s="373" t="e">
        <f t="shared" si="78"/>
        <v>#DIV/0!</v>
      </c>
    </row>
    <row r="267" spans="1:11" x14ac:dyDescent="0.25">
      <c r="A267" s="322">
        <v>3</v>
      </c>
      <c r="B267" s="323"/>
      <c r="C267" s="324"/>
      <c r="D267" s="288" t="s">
        <v>6</v>
      </c>
      <c r="E267" s="217">
        <f>SUM(E268)</f>
        <v>0</v>
      </c>
      <c r="F267" s="377">
        <f t="shared" ref="F267:I267" si="96">SUM(F268)</f>
        <v>0</v>
      </c>
      <c r="G267" s="377"/>
      <c r="H267" s="377">
        <f t="shared" si="96"/>
        <v>0</v>
      </c>
      <c r="I267" s="377">
        <f t="shared" si="96"/>
        <v>0</v>
      </c>
      <c r="J267" s="372" t="e">
        <f t="shared" ref="J267:J330" si="97">SUM(I267/F267*100)</f>
        <v>#DIV/0!</v>
      </c>
      <c r="K267" s="373" t="e">
        <f t="shared" si="78"/>
        <v>#DIV/0!</v>
      </c>
    </row>
    <row r="268" spans="1:11" x14ac:dyDescent="0.25">
      <c r="A268" s="338">
        <v>32</v>
      </c>
      <c r="B268" s="339"/>
      <c r="C268" s="340"/>
      <c r="D268" s="313" t="s">
        <v>13</v>
      </c>
      <c r="E268" s="218">
        <f>SUM(E269+E271+E273)</f>
        <v>0</v>
      </c>
      <c r="F268" s="378">
        <f t="shared" ref="F268:I268" si="98">SUM(F269+F271+F273)</f>
        <v>0</v>
      </c>
      <c r="G268" s="378"/>
      <c r="H268" s="378">
        <f t="shared" si="98"/>
        <v>0</v>
      </c>
      <c r="I268" s="378">
        <f t="shared" si="98"/>
        <v>0</v>
      </c>
      <c r="J268" s="372" t="e">
        <f t="shared" si="97"/>
        <v>#DIV/0!</v>
      </c>
      <c r="K268" s="373" t="e">
        <f t="shared" si="78"/>
        <v>#DIV/0!</v>
      </c>
    </row>
    <row r="269" spans="1:11" ht="25.5" x14ac:dyDescent="0.25">
      <c r="A269" s="304">
        <v>321</v>
      </c>
      <c r="B269" s="305"/>
      <c r="C269" s="306"/>
      <c r="D269" s="329" t="s">
        <v>101</v>
      </c>
      <c r="E269" s="47">
        <f>SUM(E270)</f>
        <v>0</v>
      </c>
      <c r="F269" s="158">
        <f t="shared" ref="F269:I269" si="99">SUM(F270)</f>
        <v>0</v>
      </c>
      <c r="G269" s="158"/>
      <c r="H269" s="158">
        <f t="shared" si="99"/>
        <v>0</v>
      </c>
      <c r="I269" s="158">
        <f t="shared" si="99"/>
        <v>0</v>
      </c>
      <c r="J269" s="372" t="e">
        <f t="shared" si="97"/>
        <v>#DIV/0!</v>
      </c>
      <c r="K269" s="373" t="e">
        <f t="shared" si="78"/>
        <v>#DIV/0!</v>
      </c>
    </row>
    <row r="270" spans="1:11" x14ac:dyDescent="0.25">
      <c r="A270" s="330">
        <v>3211</v>
      </c>
      <c r="B270" s="331"/>
      <c r="C270" s="332"/>
      <c r="D270" s="321" t="s">
        <v>102</v>
      </c>
      <c r="E270" s="9"/>
      <c r="F270" s="157"/>
      <c r="G270" s="157"/>
      <c r="H270" s="385"/>
      <c r="I270" s="157"/>
      <c r="J270" s="372" t="e">
        <f t="shared" si="97"/>
        <v>#DIV/0!</v>
      </c>
      <c r="K270" s="373" t="e">
        <f t="shared" si="78"/>
        <v>#DIV/0!</v>
      </c>
    </row>
    <row r="271" spans="1:11" x14ac:dyDescent="0.25">
      <c r="A271" s="334">
        <v>322</v>
      </c>
      <c r="B271" s="335"/>
      <c r="C271" s="341"/>
      <c r="D271" s="329" t="s">
        <v>105</v>
      </c>
      <c r="E271" s="47">
        <f>SUM(E272+E273)</f>
        <v>0</v>
      </c>
      <c r="F271" s="158">
        <f t="shared" ref="F271:I271" si="100">SUM(F272+F273)</f>
        <v>0</v>
      </c>
      <c r="G271" s="158"/>
      <c r="H271" s="158">
        <f t="shared" si="100"/>
        <v>0</v>
      </c>
      <c r="I271" s="158">
        <f t="shared" si="100"/>
        <v>0</v>
      </c>
      <c r="J271" s="372" t="e">
        <f t="shared" si="97"/>
        <v>#DIV/0!</v>
      </c>
      <c r="K271" s="373" t="e">
        <f t="shared" si="78"/>
        <v>#DIV/0!</v>
      </c>
    </row>
    <row r="272" spans="1:11" ht="25.5" x14ac:dyDescent="0.25">
      <c r="A272" s="330">
        <v>3221</v>
      </c>
      <c r="B272" s="331"/>
      <c r="C272" s="332"/>
      <c r="D272" s="321" t="s">
        <v>187</v>
      </c>
      <c r="E272" s="9"/>
      <c r="F272" s="157"/>
      <c r="G272" s="157"/>
      <c r="H272" s="385"/>
      <c r="I272" s="157"/>
      <c r="J272" s="372" t="e">
        <f t="shared" si="97"/>
        <v>#DIV/0!</v>
      </c>
      <c r="K272" s="373" t="e">
        <f t="shared" si="78"/>
        <v>#DIV/0!</v>
      </c>
    </row>
    <row r="273" spans="1:13" x14ac:dyDescent="0.25">
      <c r="A273" s="330">
        <v>3225</v>
      </c>
      <c r="B273" s="331"/>
      <c r="C273" s="332"/>
      <c r="D273" s="321" t="s">
        <v>188</v>
      </c>
      <c r="E273" s="9"/>
      <c r="F273" s="157"/>
      <c r="G273" s="157"/>
      <c r="H273" s="385"/>
      <c r="I273" s="157"/>
      <c r="J273" s="372" t="e">
        <f t="shared" si="97"/>
        <v>#DIV/0!</v>
      </c>
      <c r="K273" s="373" t="e">
        <f t="shared" si="78"/>
        <v>#DIV/0!</v>
      </c>
    </row>
    <row r="274" spans="1:13" x14ac:dyDescent="0.25">
      <c r="A274" s="334">
        <v>323</v>
      </c>
      <c r="B274" s="335"/>
      <c r="C274" s="341"/>
      <c r="D274" s="329" t="s">
        <v>112</v>
      </c>
      <c r="E274" s="129">
        <f>SUM(E275)</f>
        <v>0</v>
      </c>
      <c r="F274" s="387">
        <f t="shared" ref="F274:I274" si="101">SUM(F275)</f>
        <v>0</v>
      </c>
      <c r="G274" s="387"/>
      <c r="H274" s="387">
        <f t="shared" si="101"/>
        <v>0</v>
      </c>
      <c r="I274" s="387">
        <f t="shared" si="101"/>
        <v>0</v>
      </c>
      <c r="J274" s="372" t="e">
        <f t="shared" si="97"/>
        <v>#DIV/0!</v>
      </c>
      <c r="K274" s="373" t="e">
        <f t="shared" si="78"/>
        <v>#DIV/0!</v>
      </c>
    </row>
    <row r="275" spans="1:13" x14ac:dyDescent="0.25">
      <c r="A275" s="330">
        <v>3239</v>
      </c>
      <c r="B275" s="331"/>
      <c r="C275" s="332"/>
      <c r="D275" s="321" t="s">
        <v>121</v>
      </c>
      <c r="E275" s="9"/>
      <c r="F275" s="157"/>
      <c r="G275" s="157"/>
      <c r="H275" s="385"/>
      <c r="I275" s="157"/>
      <c r="J275" s="372" t="e">
        <f t="shared" si="97"/>
        <v>#DIV/0!</v>
      </c>
      <c r="K275" s="373" t="e">
        <f t="shared" si="78"/>
        <v>#DIV/0!</v>
      </c>
    </row>
    <row r="276" spans="1:13" ht="25.5" x14ac:dyDescent="0.25">
      <c r="A276" s="495">
        <v>4</v>
      </c>
      <c r="B276" s="496"/>
      <c r="C276" s="497"/>
      <c r="D276" s="302" t="s">
        <v>8</v>
      </c>
      <c r="E276" s="217">
        <f>SUM(E277)</f>
        <v>0</v>
      </c>
      <c r="F276" s="377">
        <f t="shared" ref="F276:I278" si="102">SUM(F277)</f>
        <v>0</v>
      </c>
      <c r="G276" s="377"/>
      <c r="H276" s="377">
        <f t="shared" si="102"/>
        <v>0</v>
      </c>
      <c r="I276" s="377">
        <f t="shared" si="102"/>
        <v>0</v>
      </c>
      <c r="J276" s="372" t="e">
        <f t="shared" si="97"/>
        <v>#DIV/0!</v>
      </c>
      <c r="K276" s="373" t="e">
        <f t="shared" si="78"/>
        <v>#DIV/0!</v>
      </c>
    </row>
    <row r="277" spans="1:13" ht="38.25" x14ac:dyDescent="0.25">
      <c r="A277" s="498">
        <v>42</v>
      </c>
      <c r="B277" s="499"/>
      <c r="C277" s="500"/>
      <c r="D277" s="277" t="s">
        <v>20</v>
      </c>
      <c r="E277" s="218">
        <f>SUM(E278)</f>
        <v>0</v>
      </c>
      <c r="F277" s="378">
        <f t="shared" si="102"/>
        <v>0</v>
      </c>
      <c r="G277" s="378"/>
      <c r="H277" s="378">
        <f t="shared" si="102"/>
        <v>0</v>
      </c>
      <c r="I277" s="378">
        <f t="shared" si="102"/>
        <v>0</v>
      </c>
      <c r="J277" s="372" t="e">
        <f t="shared" si="97"/>
        <v>#DIV/0!</v>
      </c>
      <c r="K277" s="373" t="e">
        <f t="shared" si="78"/>
        <v>#DIV/0!</v>
      </c>
    </row>
    <row r="278" spans="1:13" x14ac:dyDescent="0.25">
      <c r="A278" s="304">
        <v>422</v>
      </c>
      <c r="B278" s="305"/>
      <c r="C278" s="306"/>
      <c r="D278" s="299" t="s">
        <v>201</v>
      </c>
      <c r="E278" s="47">
        <f>SUM(E279)</f>
        <v>0</v>
      </c>
      <c r="F278" s="158">
        <f t="shared" si="102"/>
        <v>0</v>
      </c>
      <c r="G278" s="158"/>
      <c r="H278" s="158">
        <f t="shared" si="102"/>
        <v>0</v>
      </c>
      <c r="I278" s="158">
        <f t="shared" si="102"/>
        <v>0</v>
      </c>
      <c r="J278" s="372" t="e">
        <f t="shared" si="97"/>
        <v>#DIV/0!</v>
      </c>
      <c r="K278" s="373" t="e">
        <f t="shared" si="78"/>
        <v>#DIV/0!</v>
      </c>
    </row>
    <row r="279" spans="1:13" x14ac:dyDescent="0.25">
      <c r="A279" s="307">
        <v>4221</v>
      </c>
      <c r="B279" s="308"/>
      <c r="C279" s="309"/>
      <c r="D279" s="300" t="s">
        <v>152</v>
      </c>
      <c r="E279" s="9"/>
      <c r="F279" s="157"/>
      <c r="G279" s="157"/>
      <c r="H279" s="385"/>
      <c r="I279" s="157"/>
      <c r="J279" s="372" t="e">
        <f t="shared" si="97"/>
        <v>#DIV/0!</v>
      </c>
      <c r="K279" s="373" t="e">
        <f t="shared" si="78"/>
        <v>#DIV/0!</v>
      </c>
    </row>
    <row r="280" spans="1:13" ht="26.45" customHeight="1" x14ac:dyDescent="0.25">
      <c r="A280" s="477" t="s">
        <v>228</v>
      </c>
      <c r="B280" s="478"/>
      <c r="C280" s="479"/>
      <c r="D280" s="295" t="s">
        <v>229</v>
      </c>
      <c r="E280" s="213">
        <f>SUM(E281+E296)</f>
        <v>0</v>
      </c>
      <c r="F280" s="375">
        <f t="shared" ref="F280:I280" si="103">SUM(F281+F296)</f>
        <v>0</v>
      </c>
      <c r="G280" s="375"/>
      <c r="H280" s="375">
        <f t="shared" si="103"/>
        <v>1802</v>
      </c>
      <c r="I280" s="375">
        <f t="shared" si="103"/>
        <v>0</v>
      </c>
      <c r="J280" s="372" t="e">
        <f t="shared" si="97"/>
        <v>#DIV/0!</v>
      </c>
      <c r="K280" s="373" t="e">
        <f t="shared" si="78"/>
        <v>#DIV/0!</v>
      </c>
    </row>
    <row r="281" spans="1:13" ht="26.45" customHeight="1" x14ac:dyDescent="0.25">
      <c r="A281" s="486" t="s">
        <v>230</v>
      </c>
      <c r="B281" s="487"/>
      <c r="C281" s="488"/>
      <c r="D281" s="425" t="s">
        <v>231</v>
      </c>
      <c r="E281" s="426">
        <f>SUM(E282)</f>
        <v>0</v>
      </c>
      <c r="F281" s="380">
        <f t="shared" ref="F281:I281" si="104">SUM(F282)</f>
        <v>0</v>
      </c>
      <c r="G281" s="380"/>
      <c r="H281" s="380">
        <f t="shared" si="104"/>
        <v>2</v>
      </c>
      <c r="I281" s="380">
        <f t="shared" si="104"/>
        <v>0</v>
      </c>
      <c r="J281" s="372" t="e">
        <f t="shared" si="97"/>
        <v>#DIV/0!</v>
      </c>
      <c r="K281" s="373" t="e">
        <f t="shared" si="78"/>
        <v>#DIV/0!</v>
      </c>
      <c r="M281" s="79"/>
    </row>
    <row r="282" spans="1:13" x14ac:dyDescent="0.25">
      <c r="A282" s="322">
        <v>3</v>
      </c>
      <c r="B282" s="323"/>
      <c r="C282" s="324"/>
      <c r="D282" s="288" t="s">
        <v>6</v>
      </c>
      <c r="E282" s="217">
        <f>SUM(E283+E293)</f>
        <v>0</v>
      </c>
      <c r="F282" s="377">
        <f t="shared" ref="F282:I282" si="105">SUM(F283+F293)</f>
        <v>0</v>
      </c>
      <c r="G282" s="377"/>
      <c r="H282" s="377">
        <f t="shared" si="105"/>
        <v>2</v>
      </c>
      <c r="I282" s="377">
        <f t="shared" si="105"/>
        <v>0</v>
      </c>
      <c r="J282" s="372" t="e">
        <f t="shared" si="97"/>
        <v>#DIV/0!</v>
      </c>
      <c r="K282" s="373" t="e">
        <f t="shared" si="78"/>
        <v>#DIV/0!</v>
      </c>
    </row>
    <row r="283" spans="1:13" x14ac:dyDescent="0.25">
      <c r="A283" s="338">
        <v>32</v>
      </c>
      <c r="B283" s="339"/>
      <c r="C283" s="340"/>
      <c r="D283" s="313" t="s">
        <v>13</v>
      </c>
      <c r="E283" s="218">
        <f>SUM(E284+E286+E291)</f>
        <v>0</v>
      </c>
      <c r="F283" s="378">
        <f t="shared" ref="F283:I283" si="106">SUM(F284+F286+F291)</f>
        <v>0</v>
      </c>
      <c r="G283" s="378"/>
      <c r="H283" s="378">
        <f>SUM(H284+H286+H290)</f>
        <v>2</v>
      </c>
      <c r="I283" s="378">
        <f t="shared" si="106"/>
        <v>0</v>
      </c>
      <c r="J283" s="372" t="e">
        <f t="shared" si="97"/>
        <v>#DIV/0!</v>
      </c>
      <c r="K283" s="373" t="e">
        <f t="shared" si="78"/>
        <v>#DIV/0!</v>
      </c>
    </row>
    <row r="284" spans="1:13" ht="25.5" x14ac:dyDescent="0.25">
      <c r="A284" s="304">
        <v>321</v>
      </c>
      <c r="B284" s="305"/>
      <c r="C284" s="306"/>
      <c r="D284" s="329" t="s">
        <v>101</v>
      </c>
      <c r="E284" s="47">
        <f>SUM(E285)</f>
        <v>0</v>
      </c>
      <c r="F284" s="158">
        <f t="shared" ref="F284:I284" si="107">SUM(F285)</f>
        <v>0</v>
      </c>
      <c r="G284" s="158"/>
      <c r="H284" s="158">
        <f t="shared" si="107"/>
        <v>0</v>
      </c>
      <c r="I284" s="158">
        <f t="shared" si="107"/>
        <v>0</v>
      </c>
      <c r="J284" s="372" t="e">
        <f t="shared" si="97"/>
        <v>#DIV/0!</v>
      </c>
      <c r="K284" s="373" t="e">
        <f t="shared" si="78"/>
        <v>#DIV/0!</v>
      </c>
    </row>
    <row r="285" spans="1:13" x14ac:dyDescent="0.25">
      <c r="A285" s="330">
        <v>3211</v>
      </c>
      <c r="B285" s="331"/>
      <c r="C285" s="332"/>
      <c r="D285" s="321" t="s">
        <v>102</v>
      </c>
      <c r="E285" s="9"/>
      <c r="F285" s="157"/>
      <c r="G285" s="157"/>
      <c r="H285" s="385"/>
      <c r="I285" s="157"/>
      <c r="J285" s="372" t="e">
        <f t="shared" si="97"/>
        <v>#DIV/0!</v>
      </c>
      <c r="K285" s="373" t="e">
        <f t="shared" ref="K285:K350" si="108">I285/F285*100</f>
        <v>#DIV/0!</v>
      </c>
    </row>
    <row r="286" spans="1:13" x14ac:dyDescent="0.25">
      <c r="A286" s="334">
        <v>322</v>
      </c>
      <c r="B286" s="335"/>
      <c r="C286" s="341"/>
      <c r="D286" s="329" t="s">
        <v>105</v>
      </c>
      <c r="E286" s="47">
        <f>SUM(E287+E288)</f>
        <v>0</v>
      </c>
      <c r="F286" s="158">
        <f t="shared" ref="F286:I286" si="109">SUM(F287+F288)</f>
        <v>0</v>
      </c>
      <c r="G286" s="158"/>
      <c r="H286" s="158">
        <f t="shared" si="109"/>
        <v>0</v>
      </c>
      <c r="I286" s="158">
        <f t="shared" si="109"/>
        <v>0</v>
      </c>
      <c r="J286" s="372" t="e">
        <f t="shared" si="97"/>
        <v>#DIV/0!</v>
      </c>
      <c r="K286" s="373" t="e">
        <f t="shared" si="108"/>
        <v>#DIV/0!</v>
      </c>
    </row>
    <row r="287" spans="1:13" ht="25.5" x14ac:dyDescent="0.25">
      <c r="A287" s="330">
        <v>3221</v>
      </c>
      <c r="B287" s="331"/>
      <c r="C287" s="332"/>
      <c r="D287" s="321" t="s">
        <v>187</v>
      </c>
      <c r="E287" s="9"/>
      <c r="F287" s="157"/>
      <c r="G287" s="157"/>
      <c r="H287" s="385"/>
      <c r="I287" s="157"/>
      <c r="J287" s="372" t="e">
        <f t="shared" si="97"/>
        <v>#DIV/0!</v>
      </c>
      <c r="K287" s="373" t="e">
        <f t="shared" si="108"/>
        <v>#DIV/0!</v>
      </c>
    </row>
    <row r="288" spans="1:13" x14ac:dyDescent="0.25">
      <c r="A288" s="330">
        <v>3225</v>
      </c>
      <c r="B288" s="331"/>
      <c r="C288" s="332"/>
      <c r="D288" s="321" t="s">
        <v>188</v>
      </c>
      <c r="E288" s="9"/>
      <c r="F288" s="157"/>
      <c r="G288" s="157"/>
      <c r="H288" s="385"/>
      <c r="I288" s="157"/>
      <c r="J288" s="372" t="e">
        <f t="shared" si="97"/>
        <v>#DIV/0!</v>
      </c>
      <c r="K288" s="373" t="e">
        <f t="shared" si="108"/>
        <v>#DIV/0!</v>
      </c>
    </row>
    <row r="289" spans="1:13" ht="25.5" x14ac:dyDescent="0.25">
      <c r="A289" s="330">
        <v>329</v>
      </c>
      <c r="B289" s="331"/>
      <c r="C289" s="332"/>
      <c r="D289" s="321" t="s">
        <v>122</v>
      </c>
      <c r="E289" s="9"/>
      <c r="F289" s="157"/>
      <c r="G289" s="157"/>
      <c r="H289" s="385">
        <f>SUM(H290)</f>
        <v>2</v>
      </c>
      <c r="I289" s="157"/>
      <c r="J289" s="372" t="e">
        <f t="shared" si="97"/>
        <v>#DIV/0!</v>
      </c>
      <c r="K289" s="373"/>
    </row>
    <row r="290" spans="1:13" ht="25.5" x14ac:dyDescent="0.25">
      <c r="A290" s="330">
        <v>3299</v>
      </c>
      <c r="B290" s="331"/>
      <c r="C290" s="332"/>
      <c r="D290" s="321" t="s">
        <v>122</v>
      </c>
      <c r="E290" s="9"/>
      <c r="F290" s="157"/>
      <c r="G290" s="157"/>
      <c r="H290" s="385">
        <v>2</v>
      </c>
      <c r="I290" s="157"/>
      <c r="J290" s="372" t="e">
        <f t="shared" si="97"/>
        <v>#DIV/0!</v>
      </c>
      <c r="K290" s="373"/>
    </row>
    <row r="291" spans="1:13" x14ac:dyDescent="0.25">
      <c r="A291" s="334">
        <v>323</v>
      </c>
      <c r="B291" s="335"/>
      <c r="C291" s="341"/>
      <c r="D291" s="329" t="s">
        <v>112</v>
      </c>
      <c r="E291" s="47">
        <f>SUM(E292)</f>
        <v>0</v>
      </c>
      <c r="F291" s="158">
        <f t="shared" ref="F291:I291" si="110">SUM(F292)</f>
        <v>0</v>
      </c>
      <c r="G291" s="158"/>
      <c r="H291" s="158">
        <f t="shared" si="110"/>
        <v>0</v>
      </c>
      <c r="I291" s="158">
        <f t="shared" si="110"/>
        <v>0</v>
      </c>
      <c r="J291" s="372" t="e">
        <f t="shared" si="97"/>
        <v>#DIV/0!</v>
      </c>
      <c r="K291" s="373" t="e">
        <f t="shared" si="108"/>
        <v>#DIV/0!</v>
      </c>
    </row>
    <row r="292" spans="1:13" x14ac:dyDescent="0.25">
      <c r="A292" s="330">
        <v>3239</v>
      </c>
      <c r="B292" s="331"/>
      <c r="C292" s="332"/>
      <c r="D292" s="321" t="s">
        <v>121</v>
      </c>
      <c r="E292" s="9"/>
      <c r="F292" s="157"/>
      <c r="G292" s="157"/>
      <c r="H292" s="385"/>
      <c r="I292" s="157"/>
      <c r="J292" s="372" t="e">
        <f t="shared" si="97"/>
        <v>#DIV/0!</v>
      </c>
      <c r="K292" s="373" t="e">
        <f t="shared" si="108"/>
        <v>#DIV/0!</v>
      </c>
      <c r="M292" s="81"/>
    </row>
    <row r="293" spans="1:13" x14ac:dyDescent="0.25">
      <c r="A293" s="498">
        <v>34</v>
      </c>
      <c r="B293" s="499"/>
      <c r="C293" s="500"/>
      <c r="D293" s="303" t="s">
        <v>44</v>
      </c>
      <c r="E293" s="218">
        <f>SUM(E294)</f>
        <v>0</v>
      </c>
      <c r="F293" s="378">
        <f t="shared" ref="F293:I294" si="111">SUM(F294)</f>
        <v>0</v>
      </c>
      <c r="G293" s="378"/>
      <c r="H293" s="378">
        <f t="shared" si="111"/>
        <v>0</v>
      </c>
      <c r="I293" s="378">
        <f t="shared" si="111"/>
        <v>0</v>
      </c>
      <c r="J293" s="372" t="e">
        <f t="shared" si="97"/>
        <v>#DIV/0!</v>
      </c>
      <c r="K293" s="373" t="e">
        <f t="shared" si="108"/>
        <v>#DIV/0!</v>
      </c>
    </row>
    <row r="294" spans="1:13" x14ac:dyDescent="0.25">
      <c r="A294" s="501">
        <v>343</v>
      </c>
      <c r="B294" s="502"/>
      <c r="C294" s="503"/>
      <c r="D294" s="336" t="s">
        <v>147</v>
      </c>
      <c r="E294" s="47">
        <f>SUM(E295)</f>
        <v>0</v>
      </c>
      <c r="F294" s="158">
        <f t="shared" si="111"/>
        <v>0</v>
      </c>
      <c r="G294" s="158"/>
      <c r="H294" s="158">
        <f t="shared" si="111"/>
        <v>0</v>
      </c>
      <c r="I294" s="158">
        <f t="shared" si="111"/>
        <v>0</v>
      </c>
      <c r="J294" s="372" t="e">
        <f t="shared" si="97"/>
        <v>#DIV/0!</v>
      </c>
      <c r="K294" s="373" t="e">
        <f t="shared" si="108"/>
        <v>#DIV/0!</v>
      </c>
    </row>
    <row r="295" spans="1:13" x14ac:dyDescent="0.25">
      <c r="A295" s="307">
        <v>3433</v>
      </c>
      <c r="B295" s="308"/>
      <c r="C295" s="309"/>
      <c r="D295" s="321" t="s">
        <v>131</v>
      </c>
      <c r="E295" s="9"/>
      <c r="F295" s="157"/>
      <c r="G295" s="157"/>
      <c r="H295" s="385"/>
      <c r="I295" s="157"/>
      <c r="J295" s="372" t="e">
        <f t="shared" si="97"/>
        <v>#DIV/0!</v>
      </c>
      <c r="K295" s="373" t="e">
        <f t="shared" si="108"/>
        <v>#DIV/0!</v>
      </c>
    </row>
    <row r="296" spans="1:13" ht="26.45" customHeight="1" x14ac:dyDescent="0.25">
      <c r="A296" s="486" t="s">
        <v>202</v>
      </c>
      <c r="B296" s="487"/>
      <c r="C296" s="488"/>
      <c r="D296" s="301" t="s">
        <v>277</v>
      </c>
      <c r="E296" s="215">
        <f>SUM(E305)</f>
        <v>0</v>
      </c>
      <c r="F296" s="376">
        <f t="shared" ref="F296:I296" si="112">SUM(F305)</f>
        <v>0</v>
      </c>
      <c r="G296" s="376"/>
      <c r="H296" s="376">
        <f>SUM(H297)</f>
        <v>1800</v>
      </c>
      <c r="I296" s="376">
        <f t="shared" si="112"/>
        <v>0</v>
      </c>
      <c r="J296" s="372" t="e">
        <f t="shared" si="97"/>
        <v>#DIV/0!</v>
      </c>
      <c r="K296" s="373" t="e">
        <f t="shared" si="108"/>
        <v>#DIV/0!</v>
      </c>
    </row>
    <row r="297" spans="1:13" x14ac:dyDescent="0.25">
      <c r="A297" s="322">
        <v>3</v>
      </c>
      <c r="B297" s="323"/>
      <c r="C297" s="324"/>
      <c r="D297" s="288" t="s">
        <v>6</v>
      </c>
      <c r="E297" s="217">
        <f>SUM(E298+E306)</f>
        <v>0</v>
      </c>
      <c r="F297" s="377">
        <f t="shared" ref="F297:I297" si="113">SUM(F298+F306)</f>
        <v>0</v>
      </c>
      <c r="G297" s="377"/>
      <c r="H297" s="377">
        <f t="shared" si="113"/>
        <v>1800</v>
      </c>
      <c r="I297" s="377">
        <f t="shared" si="113"/>
        <v>0</v>
      </c>
      <c r="J297" s="372" t="e">
        <f t="shared" si="97"/>
        <v>#DIV/0!</v>
      </c>
      <c r="K297" s="373" t="e">
        <f t="shared" si="108"/>
        <v>#DIV/0!</v>
      </c>
    </row>
    <row r="298" spans="1:13" x14ac:dyDescent="0.25">
      <c r="A298" s="338">
        <v>32</v>
      </c>
      <c r="B298" s="339"/>
      <c r="C298" s="340"/>
      <c r="D298" s="313" t="s">
        <v>13</v>
      </c>
      <c r="E298" s="218">
        <f>SUM(E299+E301+E304)</f>
        <v>0</v>
      </c>
      <c r="F298" s="378">
        <f t="shared" ref="F298:I298" si="114">SUM(F299+F301+F304)</f>
        <v>0</v>
      </c>
      <c r="G298" s="378"/>
      <c r="H298" s="378">
        <f t="shared" si="114"/>
        <v>1800</v>
      </c>
      <c r="I298" s="378">
        <f t="shared" si="114"/>
        <v>0</v>
      </c>
      <c r="J298" s="372" t="e">
        <f t="shared" si="97"/>
        <v>#DIV/0!</v>
      </c>
      <c r="K298" s="373" t="e">
        <f t="shared" si="108"/>
        <v>#DIV/0!</v>
      </c>
    </row>
    <row r="299" spans="1:13" ht="25.5" x14ac:dyDescent="0.25">
      <c r="A299" s="304">
        <v>321</v>
      </c>
      <c r="B299" s="305"/>
      <c r="C299" s="306"/>
      <c r="D299" s="329" t="s">
        <v>101</v>
      </c>
      <c r="E299" s="47">
        <f>SUM(E300)</f>
        <v>0</v>
      </c>
      <c r="F299" s="158">
        <f t="shared" ref="F299:I299" si="115">SUM(F300)</f>
        <v>0</v>
      </c>
      <c r="G299" s="158"/>
      <c r="H299" s="158">
        <f t="shared" si="115"/>
        <v>0</v>
      </c>
      <c r="I299" s="158">
        <f t="shared" si="115"/>
        <v>0</v>
      </c>
      <c r="J299" s="372" t="e">
        <f t="shared" si="97"/>
        <v>#DIV/0!</v>
      </c>
      <c r="K299" s="373" t="e">
        <f t="shared" si="108"/>
        <v>#DIV/0!</v>
      </c>
    </row>
    <row r="300" spans="1:13" x14ac:dyDescent="0.25">
      <c r="A300" s="330">
        <v>3211</v>
      </c>
      <c r="B300" s="331"/>
      <c r="C300" s="332"/>
      <c r="D300" s="321" t="s">
        <v>102</v>
      </c>
      <c r="E300" s="9"/>
      <c r="F300" s="157"/>
      <c r="G300" s="157"/>
      <c r="H300" s="385"/>
      <c r="I300" s="157"/>
      <c r="J300" s="372" t="e">
        <f t="shared" si="97"/>
        <v>#DIV/0!</v>
      </c>
      <c r="K300" s="373" t="e">
        <f t="shared" si="108"/>
        <v>#DIV/0!</v>
      </c>
    </row>
    <row r="301" spans="1:13" x14ac:dyDescent="0.25">
      <c r="A301" s="334">
        <v>322</v>
      </c>
      <c r="B301" s="335"/>
      <c r="C301" s="341"/>
      <c r="D301" s="329" t="s">
        <v>105</v>
      </c>
      <c r="E301" s="47">
        <f>SUM(E302+E303)</f>
        <v>0</v>
      </c>
      <c r="F301" s="158">
        <f t="shared" ref="F301:I301" si="116">SUM(F302+F303)</f>
        <v>0</v>
      </c>
      <c r="G301" s="158"/>
      <c r="H301" s="158">
        <f t="shared" si="116"/>
        <v>1800</v>
      </c>
      <c r="I301" s="158">
        <f t="shared" si="116"/>
        <v>0</v>
      </c>
      <c r="J301" s="372" t="e">
        <f t="shared" si="97"/>
        <v>#DIV/0!</v>
      </c>
      <c r="K301" s="373" t="e">
        <f t="shared" si="108"/>
        <v>#DIV/0!</v>
      </c>
    </row>
    <row r="302" spans="1:13" ht="25.5" x14ac:dyDescent="0.25">
      <c r="A302" s="330">
        <v>3221</v>
      </c>
      <c r="B302" s="331"/>
      <c r="C302" s="332"/>
      <c r="D302" s="321" t="s">
        <v>187</v>
      </c>
      <c r="E302" s="9"/>
      <c r="F302" s="157"/>
      <c r="G302" s="157"/>
      <c r="H302" s="385">
        <v>1800</v>
      </c>
      <c r="I302" s="157"/>
      <c r="J302" s="372" t="e">
        <f t="shared" si="97"/>
        <v>#DIV/0!</v>
      </c>
      <c r="K302" s="373" t="e">
        <f t="shared" si="108"/>
        <v>#DIV/0!</v>
      </c>
    </row>
    <row r="303" spans="1:13" x14ac:dyDescent="0.25">
      <c r="A303" s="330">
        <v>3225</v>
      </c>
      <c r="B303" s="331"/>
      <c r="C303" s="332"/>
      <c r="D303" s="321" t="s">
        <v>188</v>
      </c>
      <c r="E303" s="9"/>
      <c r="F303" s="157"/>
      <c r="G303" s="157"/>
      <c r="H303" s="385"/>
      <c r="I303" s="157"/>
      <c r="J303" s="372" t="e">
        <f t="shared" si="97"/>
        <v>#DIV/0!</v>
      </c>
      <c r="K303" s="373" t="e">
        <f t="shared" si="108"/>
        <v>#DIV/0!</v>
      </c>
    </row>
    <row r="304" spans="1:13" x14ac:dyDescent="0.25">
      <c r="A304" s="334">
        <v>323</v>
      </c>
      <c r="B304" s="335"/>
      <c r="C304" s="341"/>
      <c r="D304" s="329" t="s">
        <v>112</v>
      </c>
      <c r="E304" s="47">
        <f>SUM(E305)</f>
        <v>0</v>
      </c>
      <c r="F304" s="158">
        <f t="shared" ref="F304:I304" si="117">SUM(F305)</f>
        <v>0</v>
      </c>
      <c r="G304" s="158"/>
      <c r="H304" s="158">
        <f t="shared" si="117"/>
        <v>0</v>
      </c>
      <c r="I304" s="158">
        <f t="shared" si="117"/>
        <v>0</v>
      </c>
      <c r="J304" s="372" t="e">
        <f t="shared" si="97"/>
        <v>#DIV/0!</v>
      </c>
      <c r="K304" s="373" t="e">
        <f t="shared" si="108"/>
        <v>#DIV/0!</v>
      </c>
    </row>
    <row r="305" spans="1:13" x14ac:dyDescent="0.25">
      <c r="A305" s="330">
        <v>3239</v>
      </c>
      <c r="B305" s="331"/>
      <c r="C305" s="332"/>
      <c r="D305" s="321" t="s">
        <v>121</v>
      </c>
      <c r="E305" s="9"/>
      <c r="F305" s="157"/>
      <c r="G305" s="157"/>
      <c r="H305" s="385"/>
      <c r="I305" s="157"/>
      <c r="J305" s="372" t="e">
        <f t="shared" si="97"/>
        <v>#DIV/0!</v>
      </c>
      <c r="K305" s="373" t="e">
        <f t="shared" si="108"/>
        <v>#DIV/0!</v>
      </c>
    </row>
    <row r="306" spans="1:13" x14ac:dyDescent="0.25">
      <c r="A306" s="498">
        <v>34</v>
      </c>
      <c r="B306" s="499"/>
      <c r="C306" s="500"/>
      <c r="D306" s="303" t="s">
        <v>44</v>
      </c>
      <c r="E306" s="218">
        <f>SUM(E307)</f>
        <v>0</v>
      </c>
      <c r="F306" s="378">
        <f t="shared" ref="F306:I307" si="118">SUM(F307)</f>
        <v>0</v>
      </c>
      <c r="G306" s="378"/>
      <c r="H306" s="378">
        <f t="shared" si="118"/>
        <v>0</v>
      </c>
      <c r="I306" s="378">
        <f t="shared" si="118"/>
        <v>0</v>
      </c>
      <c r="J306" s="372" t="e">
        <f t="shared" si="97"/>
        <v>#DIV/0!</v>
      </c>
      <c r="K306" s="373" t="e">
        <f t="shared" si="108"/>
        <v>#DIV/0!</v>
      </c>
    </row>
    <row r="307" spans="1:13" x14ac:dyDescent="0.25">
      <c r="A307" s="501">
        <v>343</v>
      </c>
      <c r="B307" s="502"/>
      <c r="C307" s="503"/>
      <c r="D307" s="336" t="s">
        <v>147</v>
      </c>
      <c r="E307" s="47">
        <f>SUM(E308)</f>
        <v>0</v>
      </c>
      <c r="F307" s="158">
        <f t="shared" si="118"/>
        <v>0</v>
      </c>
      <c r="G307" s="158"/>
      <c r="H307" s="158">
        <f t="shared" si="118"/>
        <v>0</v>
      </c>
      <c r="I307" s="158">
        <f t="shared" si="118"/>
        <v>0</v>
      </c>
      <c r="J307" s="372" t="e">
        <f t="shared" si="97"/>
        <v>#DIV/0!</v>
      </c>
      <c r="K307" s="373" t="e">
        <f t="shared" si="108"/>
        <v>#DIV/0!</v>
      </c>
    </row>
    <row r="308" spans="1:13" x14ac:dyDescent="0.25">
      <c r="A308" s="307">
        <v>3433</v>
      </c>
      <c r="B308" s="308"/>
      <c r="C308" s="309"/>
      <c r="D308" s="321" t="s">
        <v>131</v>
      </c>
      <c r="E308" s="9"/>
      <c r="F308" s="157"/>
      <c r="G308" s="157"/>
      <c r="H308" s="385"/>
      <c r="I308" s="157"/>
      <c r="J308" s="372" t="e">
        <f t="shared" si="97"/>
        <v>#DIV/0!</v>
      </c>
      <c r="K308" s="373" t="e">
        <f t="shared" si="108"/>
        <v>#DIV/0!</v>
      </c>
    </row>
    <row r="309" spans="1:13" ht="26.45" customHeight="1" x14ac:dyDescent="0.25">
      <c r="A309" s="477" t="s">
        <v>232</v>
      </c>
      <c r="B309" s="478"/>
      <c r="C309" s="479"/>
      <c r="D309" s="295" t="s">
        <v>233</v>
      </c>
      <c r="E309" s="27">
        <f t="shared" ref="E309:I313" si="119">SUM(E310)</f>
        <v>0</v>
      </c>
      <c r="F309" s="156">
        <f t="shared" si="119"/>
        <v>18750.099999999999</v>
      </c>
      <c r="G309" s="156">
        <f t="shared" si="119"/>
        <v>0</v>
      </c>
      <c r="H309" s="156">
        <f t="shared" si="119"/>
        <v>20000</v>
      </c>
      <c r="I309" s="156">
        <f t="shared" si="119"/>
        <v>1579.4</v>
      </c>
      <c r="J309" s="372">
        <f t="shared" si="97"/>
        <v>8.4234217417507118</v>
      </c>
      <c r="K309" s="373">
        <f t="shared" si="108"/>
        <v>8.4234217417507118</v>
      </c>
    </row>
    <row r="310" spans="1:13" ht="25.5" x14ac:dyDescent="0.25">
      <c r="A310" s="486" t="s">
        <v>234</v>
      </c>
      <c r="B310" s="487"/>
      <c r="C310" s="488"/>
      <c r="D310" s="301" t="s">
        <v>198</v>
      </c>
      <c r="E310" s="215">
        <f t="shared" si="119"/>
        <v>0</v>
      </c>
      <c r="F310" s="376">
        <f t="shared" si="119"/>
        <v>18750.099999999999</v>
      </c>
      <c r="G310" s="376"/>
      <c r="H310" s="376">
        <f t="shared" si="119"/>
        <v>20000</v>
      </c>
      <c r="I310" s="376">
        <f t="shared" si="119"/>
        <v>1579.4</v>
      </c>
      <c r="J310" s="372">
        <f t="shared" si="97"/>
        <v>8.4234217417507118</v>
      </c>
      <c r="K310" s="373">
        <f t="shared" si="108"/>
        <v>8.4234217417507118</v>
      </c>
    </row>
    <row r="311" spans="1:13" x14ac:dyDescent="0.25">
      <c r="A311" s="495">
        <v>3</v>
      </c>
      <c r="B311" s="496"/>
      <c r="C311" s="497"/>
      <c r="D311" s="302" t="s">
        <v>6</v>
      </c>
      <c r="E311" s="217">
        <f t="shared" si="119"/>
        <v>0</v>
      </c>
      <c r="F311" s="377">
        <f t="shared" si="119"/>
        <v>18750.099999999999</v>
      </c>
      <c r="G311" s="377"/>
      <c r="H311" s="377">
        <f t="shared" si="119"/>
        <v>20000</v>
      </c>
      <c r="I311" s="377">
        <f t="shared" si="119"/>
        <v>1579.4</v>
      </c>
      <c r="J311" s="372">
        <f t="shared" si="97"/>
        <v>8.4234217417507118</v>
      </c>
      <c r="K311" s="373">
        <f t="shared" si="108"/>
        <v>8.4234217417507118</v>
      </c>
    </row>
    <row r="312" spans="1:13" x14ac:dyDescent="0.25">
      <c r="A312" s="498">
        <v>32</v>
      </c>
      <c r="B312" s="499"/>
      <c r="C312" s="500"/>
      <c r="D312" s="303" t="s">
        <v>13</v>
      </c>
      <c r="E312" s="218">
        <f>SUM(E313)</f>
        <v>0</v>
      </c>
      <c r="F312" s="378">
        <f t="shared" si="119"/>
        <v>18750.099999999999</v>
      </c>
      <c r="G312" s="378"/>
      <c r="H312" s="378">
        <f t="shared" si="119"/>
        <v>20000</v>
      </c>
      <c r="I312" s="378">
        <f t="shared" si="119"/>
        <v>1579.4</v>
      </c>
      <c r="J312" s="372">
        <f t="shared" si="97"/>
        <v>8.4234217417507118</v>
      </c>
      <c r="K312" s="373">
        <f t="shared" si="108"/>
        <v>8.4234217417507118</v>
      </c>
    </row>
    <row r="313" spans="1:13" x14ac:dyDescent="0.25">
      <c r="A313" s="304">
        <v>322</v>
      </c>
      <c r="B313" s="305"/>
      <c r="C313" s="306"/>
      <c r="D313" s="329" t="s">
        <v>105</v>
      </c>
      <c r="E313" s="47">
        <f>SUM(E314)</f>
        <v>0</v>
      </c>
      <c r="F313" s="158">
        <f t="shared" si="119"/>
        <v>18750.099999999999</v>
      </c>
      <c r="G313" s="158"/>
      <c r="H313" s="158">
        <f t="shared" si="119"/>
        <v>20000</v>
      </c>
      <c r="I313" s="158">
        <f t="shared" si="119"/>
        <v>1579.4</v>
      </c>
      <c r="J313" s="372">
        <f t="shared" si="97"/>
        <v>8.4234217417507118</v>
      </c>
      <c r="K313" s="373">
        <f t="shared" si="108"/>
        <v>8.4234217417507118</v>
      </c>
    </row>
    <row r="314" spans="1:13" x14ac:dyDescent="0.25">
      <c r="A314" s="307">
        <v>3222</v>
      </c>
      <c r="B314" s="308"/>
      <c r="C314" s="309"/>
      <c r="D314" s="321" t="s">
        <v>107</v>
      </c>
      <c r="E314" s="9"/>
      <c r="F314" s="157">
        <v>18750.099999999999</v>
      </c>
      <c r="G314" s="157"/>
      <c r="H314" s="385">
        <v>20000</v>
      </c>
      <c r="I314" s="157">
        <v>1579.4</v>
      </c>
      <c r="J314" s="372">
        <f t="shared" si="97"/>
        <v>8.4234217417507118</v>
      </c>
      <c r="K314" s="373">
        <f t="shared" si="108"/>
        <v>8.4234217417507118</v>
      </c>
    </row>
    <row r="315" spans="1:13" ht="39.6" customHeight="1" x14ac:dyDescent="0.25">
      <c r="A315" s="477" t="s">
        <v>235</v>
      </c>
      <c r="B315" s="478"/>
      <c r="C315" s="479"/>
      <c r="D315" s="295" t="s">
        <v>236</v>
      </c>
      <c r="E315" s="213">
        <f>SUM(E316)</f>
        <v>0</v>
      </c>
      <c r="F315" s="375">
        <f t="shared" ref="F315:I319" si="120">SUM(F316)</f>
        <v>168.31</v>
      </c>
      <c r="G315" s="375"/>
      <c r="H315" s="375">
        <f t="shared" si="120"/>
        <v>156</v>
      </c>
      <c r="I315" s="375">
        <f t="shared" si="120"/>
        <v>155.59</v>
      </c>
      <c r="J315" s="372">
        <f t="shared" si="97"/>
        <v>92.442516784504775</v>
      </c>
      <c r="K315" s="373">
        <f t="shared" si="108"/>
        <v>92.442516784504775</v>
      </c>
    </row>
    <row r="316" spans="1:13" ht="25.5" x14ac:dyDescent="0.25">
      <c r="A316" s="342" t="s">
        <v>237</v>
      </c>
      <c r="B316" s="343" t="s">
        <v>238</v>
      </c>
      <c r="C316" s="344"/>
      <c r="D316" s="345" t="s">
        <v>198</v>
      </c>
      <c r="E316" s="215">
        <f>SUM(E317)</f>
        <v>0</v>
      </c>
      <c r="F316" s="376">
        <f t="shared" si="120"/>
        <v>168.31</v>
      </c>
      <c r="G316" s="376"/>
      <c r="H316" s="376">
        <f t="shared" si="120"/>
        <v>156</v>
      </c>
      <c r="I316" s="376">
        <f t="shared" si="120"/>
        <v>155.59</v>
      </c>
      <c r="J316" s="372">
        <f t="shared" si="97"/>
        <v>92.442516784504775</v>
      </c>
      <c r="K316" s="373">
        <f t="shared" si="108"/>
        <v>92.442516784504775</v>
      </c>
      <c r="M316" s="81"/>
    </row>
    <row r="317" spans="1:13" x14ac:dyDescent="0.25">
      <c r="A317" s="495">
        <v>3</v>
      </c>
      <c r="B317" s="496"/>
      <c r="C317" s="497"/>
      <c r="D317" s="302" t="s">
        <v>6</v>
      </c>
      <c r="E317" s="217">
        <f>SUM(E318)</f>
        <v>0</v>
      </c>
      <c r="F317" s="377">
        <f t="shared" si="120"/>
        <v>168.31</v>
      </c>
      <c r="G317" s="377"/>
      <c r="H317" s="377">
        <f t="shared" si="120"/>
        <v>156</v>
      </c>
      <c r="I317" s="377">
        <f t="shared" si="120"/>
        <v>155.59</v>
      </c>
      <c r="J317" s="372">
        <f t="shared" si="97"/>
        <v>92.442516784504775</v>
      </c>
      <c r="K317" s="373">
        <f t="shared" si="108"/>
        <v>92.442516784504775</v>
      </c>
    </row>
    <row r="318" spans="1:13" x14ac:dyDescent="0.25">
      <c r="A318" s="498">
        <v>38</v>
      </c>
      <c r="B318" s="499"/>
      <c r="C318" s="500"/>
      <c r="D318" s="303" t="s">
        <v>45</v>
      </c>
      <c r="E318" s="218">
        <f>SUM(E319)</f>
        <v>0</v>
      </c>
      <c r="F318" s="378">
        <f t="shared" si="120"/>
        <v>168.31</v>
      </c>
      <c r="G318" s="378"/>
      <c r="H318" s="378">
        <f t="shared" si="120"/>
        <v>156</v>
      </c>
      <c r="I318" s="378">
        <f t="shared" si="120"/>
        <v>155.59</v>
      </c>
      <c r="J318" s="372">
        <f t="shared" si="97"/>
        <v>92.442516784504775</v>
      </c>
      <c r="K318" s="373">
        <f t="shared" si="108"/>
        <v>92.442516784504775</v>
      </c>
    </row>
    <row r="319" spans="1:13" x14ac:dyDescent="0.25">
      <c r="A319" s="304">
        <v>381</v>
      </c>
      <c r="B319" s="305"/>
      <c r="C319" s="306"/>
      <c r="D319" s="329" t="s">
        <v>87</v>
      </c>
      <c r="E319" s="47">
        <f>SUM(E320)</f>
        <v>0</v>
      </c>
      <c r="F319" s="158">
        <f t="shared" si="120"/>
        <v>168.31</v>
      </c>
      <c r="G319" s="158"/>
      <c r="H319" s="158">
        <f t="shared" si="120"/>
        <v>156</v>
      </c>
      <c r="I319" s="158">
        <f t="shared" si="120"/>
        <v>155.59</v>
      </c>
      <c r="J319" s="372">
        <f t="shared" si="97"/>
        <v>92.442516784504775</v>
      </c>
      <c r="K319" s="373">
        <f t="shared" si="108"/>
        <v>92.442516784504775</v>
      </c>
    </row>
    <row r="320" spans="1:13" x14ac:dyDescent="0.25">
      <c r="A320" s="307">
        <v>3812</v>
      </c>
      <c r="B320" s="308"/>
      <c r="C320" s="309"/>
      <c r="D320" s="321" t="s">
        <v>133</v>
      </c>
      <c r="E320" s="9"/>
      <c r="F320" s="157">
        <v>168.31</v>
      </c>
      <c r="G320" s="157"/>
      <c r="H320" s="157">
        <v>156</v>
      </c>
      <c r="I320" s="157">
        <v>155.59</v>
      </c>
      <c r="J320" s="372">
        <f t="shared" si="97"/>
        <v>92.442516784504775</v>
      </c>
      <c r="K320" s="373">
        <f t="shared" si="108"/>
        <v>92.442516784504775</v>
      </c>
    </row>
    <row r="321" spans="1:13" ht="14.45" customHeight="1" x14ac:dyDescent="0.25">
      <c r="A321" s="477" t="s">
        <v>239</v>
      </c>
      <c r="B321" s="478"/>
      <c r="C321" s="479"/>
      <c r="D321" s="295" t="s">
        <v>240</v>
      </c>
      <c r="E321" s="213">
        <f>SUM(E322+E329+E334)</f>
        <v>0</v>
      </c>
      <c r="F321" s="375">
        <f t="shared" ref="F321:I321" si="121">SUM(F322+F329+F334)</f>
        <v>0</v>
      </c>
      <c r="G321" s="375"/>
      <c r="H321" s="375">
        <f t="shared" si="121"/>
        <v>0</v>
      </c>
      <c r="I321" s="375">
        <f t="shared" si="121"/>
        <v>0</v>
      </c>
      <c r="J321" s="372" t="e">
        <f t="shared" si="97"/>
        <v>#DIV/0!</v>
      </c>
      <c r="K321" s="373" t="e">
        <f t="shared" si="108"/>
        <v>#DIV/0!</v>
      </c>
    </row>
    <row r="322" spans="1:13" ht="14.45" customHeight="1" x14ac:dyDescent="0.25">
      <c r="A322" s="486" t="s">
        <v>172</v>
      </c>
      <c r="B322" s="487"/>
      <c r="C322" s="488"/>
      <c r="D322" s="301" t="s">
        <v>173</v>
      </c>
      <c r="E322" s="215">
        <f t="shared" ref="E322:I323" si="122">SUM(E323)</f>
        <v>0</v>
      </c>
      <c r="F322" s="376">
        <f t="shared" si="122"/>
        <v>0</v>
      </c>
      <c r="G322" s="376"/>
      <c r="H322" s="376">
        <f t="shared" si="122"/>
        <v>0</v>
      </c>
      <c r="I322" s="376">
        <f t="shared" si="122"/>
        <v>0</v>
      </c>
      <c r="J322" s="372" t="e">
        <f t="shared" si="97"/>
        <v>#DIV/0!</v>
      </c>
      <c r="K322" s="373" t="e">
        <f t="shared" si="108"/>
        <v>#DIV/0!</v>
      </c>
    </row>
    <row r="323" spans="1:13" x14ac:dyDescent="0.25">
      <c r="A323" s="226">
        <v>3</v>
      </c>
      <c r="B323" s="227"/>
      <c r="C323" s="228"/>
      <c r="D323" s="228" t="s">
        <v>6</v>
      </c>
      <c r="E323" s="217">
        <f>SUM(E324)</f>
        <v>0</v>
      </c>
      <c r="F323" s="377">
        <f t="shared" si="122"/>
        <v>0</v>
      </c>
      <c r="G323" s="377"/>
      <c r="H323" s="377">
        <f t="shared" si="122"/>
        <v>0</v>
      </c>
      <c r="I323" s="377">
        <f>SUM(I324+I330)</f>
        <v>0</v>
      </c>
      <c r="J323" s="372" t="e">
        <f t="shared" si="97"/>
        <v>#DIV/0!</v>
      </c>
      <c r="K323" s="373" t="e">
        <f t="shared" si="108"/>
        <v>#DIV/0!</v>
      </c>
    </row>
    <row r="324" spans="1:13" x14ac:dyDescent="0.25">
      <c r="A324" s="230">
        <v>31</v>
      </c>
      <c r="B324" s="231"/>
      <c r="C324" s="136"/>
      <c r="D324" s="136" t="s">
        <v>7</v>
      </c>
      <c r="E324" s="218">
        <f>SUM(E325+E327)</f>
        <v>0</v>
      </c>
      <c r="F324" s="378">
        <f t="shared" ref="F324:I324" si="123">SUM(F325+F327)</f>
        <v>0</v>
      </c>
      <c r="G324" s="378"/>
      <c r="H324" s="378">
        <f t="shared" si="123"/>
        <v>0</v>
      </c>
      <c r="I324" s="378">
        <f t="shared" si="123"/>
        <v>0</v>
      </c>
      <c r="J324" s="372" t="e">
        <f t="shared" si="97"/>
        <v>#DIV/0!</v>
      </c>
      <c r="K324" s="373" t="e">
        <f t="shared" si="108"/>
        <v>#DIV/0!</v>
      </c>
    </row>
    <row r="325" spans="1:13" x14ac:dyDescent="0.25">
      <c r="A325" s="219">
        <v>311</v>
      </c>
      <c r="B325" s="220"/>
      <c r="C325" s="221"/>
      <c r="D325" s="221" t="s">
        <v>174</v>
      </c>
      <c r="E325" s="47">
        <f>SUM(E326)</f>
        <v>0</v>
      </c>
      <c r="F325" s="158">
        <f t="shared" ref="F325:I325" si="124">SUM(F326)</f>
        <v>0</v>
      </c>
      <c r="G325" s="158"/>
      <c r="H325" s="158">
        <f t="shared" si="124"/>
        <v>0</v>
      </c>
      <c r="I325" s="158">
        <f t="shared" si="124"/>
        <v>0</v>
      </c>
      <c r="J325" s="372" t="e">
        <f t="shared" si="97"/>
        <v>#DIV/0!</v>
      </c>
      <c r="K325" s="373" t="e">
        <f t="shared" si="108"/>
        <v>#DIV/0!</v>
      </c>
    </row>
    <row r="326" spans="1:13" x14ac:dyDescent="0.25">
      <c r="A326" s="201">
        <v>3111</v>
      </c>
      <c r="B326" s="82"/>
      <c r="C326" s="202"/>
      <c r="D326" s="202" t="s">
        <v>95</v>
      </c>
      <c r="E326" s="9"/>
      <c r="F326" s="157"/>
      <c r="G326" s="157"/>
      <c r="H326" s="157"/>
      <c r="I326" s="157"/>
      <c r="J326" s="372" t="e">
        <f t="shared" si="97"/>
        <v>#DIV/0!</v>
      </c>
      <c r="K326" s="373" t="e">
        <f t="shared" si="108"/>
        <v>#DIV/0!</v>
      </c>
    </row>
    <row r="327" spans="1:13" x14ac:dyDescent="0.25">
      <c r="A327" s="219">
        <v>312</v>
      </c>
      <c r="B327" s="220"/>
      <c r="C327" s="221"/>
      <c r="D327" s="221" t="s">
        <v>97</v>
      </c>
      <c r="E327" s="47">
        <f>SUM(E328)</f>
        <v>0</v>
      </c>
      <c r="F327" s="158">
        <f t="shared" ref="F327:I327" si="125">SUM(F328)</f>
        <v>0</v>
      </c>
      <c r="G327" s="158"/>
      <c r="H327" s="158">
        <f t="shared" si="125"/>
        <v>0</v>
      </c>
      <c r="I327" s="158">
        <f t="shared" si="125"/>
        <v>0</v>
      </c>
      <c r="J327" s="372" t="e">
        <f t="shared" si="97"/>
        <v>#DIV/0!</v>
      </c>
      <c r="K327" s="373" t="e">
        <f t="shared" si="108"/>
        <v>#DIV/0!</v>
      </c>
    </row>
    <row r="328" spans="1:13" x14ac:dyDescent="0.25">
      <c r="A328" s="201">
        <v>3121</v>
      </c>
      <c r="B328" s="82"/>
      <c r="C328" s="202"/>
      <c r="D328" s="202" t="s">
        <v>97</v>
      </c>
      <c r="E328" s="9"/>
      <c r="F328" s="157"/>
      <c r="G328" s="157"/>
      <c r="H328" s="157"/>
      <c r="I328" s="157"/>
      <c r="J328" s="372" t="e">
        <f t="shared" si="97"/>
        <v>#DIV/0!</v>
      </c>
      <c r="K328" s="373" t="e">
        <f t="shared" si="108"/>
        <v>#DIV/0!</v>
      </c>
    </row>
    <row r="329" spans="1:13" ht="26.45" customHeight="1" x14ac:dyDescent="0.25">
      <c r="A329" s="486" t="s">
        <v>222</v>
      </c>
      <c r="B329" s="487"/>
      <c r="C329" s="488"/>
      <c r="D329" s="301" t="s">
        <v>223</v>
      </c>
      <c r="E329" s="215">
        <f t="shared" ref="E329:I332" si="126">SUM(E330)</f>
        <v>0</v>
      </c>
      <c r="F329" s="376">
        <f t="shared" si="126"/>
        <v>0</v>
      </c>
      <c r="G329" s="376"/>
      <c r="H329" s="376">
        <f t="shared" si="126"/>
        <v>0</v>
      </c>
      <c r="I329" s="376">
        <f t="shared" si="126"/>
        <v>0</v>
      </c>
      <c r="J329" s="372" t="e">
        <f t="shared" si="97"/>
        <v>#DIV/0!</v>
      </c>
      <c r="K329" s="373" t="e">
        <f t="shared" si="108"/>
        <v>#DIV/0!</v>
      </c>
    </row>
    <row r="330" spans="1:13" x14ac:dyDescent="0.25">
      <c r="A330" s="495">
        <v>3</v>
      </c>
      <c r="B330" s="496"/>
      <c r="C330" s="497"/>
      <c r="D330" s="302" t="s">
        <v>6</v>
      </c>
      <c r="E330" s="217">
        <f t="shared" si="126"/>
        <v>0</v>
      </c>
      <c r="F330" s="377">
        <f t="shared" si="126"/>
        <v>0</v>
      </c>
      <c r="G330" s="377"/>
      <c r="H330" s="377">
        <f t="shared" si="126"/>
        <v>0</v>
      </c>
      <c r="I330" s="377">
        <f t="shared" si="126"/>
        <v>0</v>
      </c>
      <c r="J330" s="372" t="e">
        <f t="shared" si="97"/>
        <v>#DIV/0!</v>
      </c>
      <c r="K330" s="373" t="e">
        <f t="shared" si="108"/>
        <v>#DIV/0!</v>
      </c>
    </row>
    <row r="331" spans="1:13" x14ac:dyDescent="0.25">
      <c r="A331" s="498">
        <v>32</v>
      </c>
      <c r="B331" s="499"/>
      <c r="C331" s="500"/>
      <c r="D331" s="303" t="s">
        <v>13</v>
      </c>
      <c r="E331" s="218">
        <f>SUM(E332)</f>
        <v>0</v>
      </c>
      <c r="F331" s="378">
        <f t="shared" si="126"/>
        <v>0</v>
      </c>
      <c r="G331" s="378"/>
      <c r="H331" s="378">
        <f t="shared" si="126"/>
        <v>0</v>
      </c>
      <c r="I331" s="378">
        <f t="shared" si="126"/>
        <v>0</v>
      </c>
      <c r="J331" s="372" t="e">
        <f t="shared" ref="J331:J359" si="127">SUM(I331/F331*100)</f>
        <v>#DIV/0!</v>
      </c>
      <c r="K331" s="373" t="e">
        <f t="shared" si="108"/>
        <v>#DIV/0!</v>
      </c>
    </row>
    <row r="332" spans="1:13" x14ac:dyDescent="0.25">
      <c r="A332" s="304">
        <v>323</v>
      </c>
      <c r="B332" s="305"/>
      <c r="C332" s="306"/>
      <c r="D332" s="329" t="s">
        <v>112</v>
      </c>
      <c r="E332" s="47">
        <f>SUM(E333)</f>
        <v>0</v>
      </c>
      <c r="F332" s="158">
        <f t="shared" si="126"/>
        <v>0</v>
      </c>
      <c r="G332" s="158"/>
      <c r="H332" s="158">
        <f t="shared" si="126"/>
        <v>0</v>
      </c>
      <c r="I332" s="158">
        <f t="shared" si="126"/>
        <v>0</v>
      </c>
      <c r="J332" s="372" t="e">
        <f t="shared" si="127"/>
        <v>#DIV/0!</v>
      </c>
      <c r="K332" s="373" t="e">
        <f t="shared" si="108"/>
        <v>#DIV/0!</v>
      </c>
    </row>
    <row r="333" spans="1:13" x14ac:dyDescent="0.25">
      <c r="A333" s="330">
        <v>3239</v>
      </c>
      <c r="B333" s="331"/>
      <c r="C333" s="332"/>
      <c r="D333" s="333" t="s">
        <v>121</v>
      </c>
      <c r="E333" s="9"/>
      <c r="F333" s="157"/>
      <c r="G333" s="157"/>
      <c r="H333" s="385"/>
      <c r="I333" s="157"/>
      <c r="J333" s="372" t="e">
        <f t="shared" si="127"/>
        <v>#DIV/0!</v>
      </c>
      <c r="K333" s="373" t="e">
        <f t="shared" si="108"/>
        <v>#DIV/0!</v>
      </c>
    </row>
    <row r="334" spans="1:13" ht="14.45" customHeight="1" x14ac:dyDescent="0.25">
      <c r="A334" s="486" t="s">
        <v>241</v>
      </c>
      <c r="B334" s="487"/>
      <c r="C334" s="488"/>
      <c r="D334" s="301" t="s">
        <v>242</v>
      </c>
      <c r="E334" s="346">
        <f>SUM(E335)</f>
        <v>0</v>
      </c>
      <c r="F334" s="388">
        <f t="shared" ref="F334:I334" si="128">SUM(F335)</f>
        <v>0</v>
      </c>
      <c r="G334" s="388"/>
      <c r="H334" s="388">
        <f t="shared" si="128"/>
        <v>0</v>
      </c>
      <c r="I334" s="388">
        <f t="shared" si="128"/>
        <v>0</v>
      </c>
      <c r="J334" s="372" t="e">
        <f t="shared" si="127"/>
        <v>#DIV/0!</v>
      </c>
      <c r="K334" s="373" t="e">
        <f t="shared" si="108"/>
        <v>#DIV/0!</v>
      </c>
    </row>
    <row r="335" spans="1:13" x14ac:dyDescent="0.25">
      <c r="A335" s="226">
        <v>3</v>
      </c>
      <c r="B335" s="227"/>
      <c r="C335" s="228"/>
      <c r="D335" s="228" t="s">
        <v>6</v>
      </c>
      <c r="E335" s="217">
        <f>SUM(E336+E343)</f>
        <v>0</v>
      </c>
      <c r="F335" s="377">
        <f t="shared" ref="F335:I335" si="129">SUM(F336+F343)</f>
        <v>0</v>
      </c>
      <c r="G335" s="377"/>
      <c r="H335" s="377">
        <f t="shared" si="129"/>
        <v>0</v>
      </c>
      <c r="I335" s="377">
        <f t="shared" si="129"/>
        <v>0</v>
      </c>
      <c r="J335" s="372" t="e">
        <f t="shared" si="127"/>
        <v>#DIV/0!</v>
      </c>
      <c r="K335" s="373" t="e">
        <f t="shared" si="108"/>
        <v>#DIV/0!</v>
      </c>
    </row>
    <row r="336" spans="1:13" x14ac:dyDescent="0.25">
      <c r="A336" s="230">
        <v>31</v>
      </c>
      <c r="B336" s="231"/>
      <c r="C336" s="136"/>
      <c r="D336" s="136" t="s">
        <v>7</v>
      </c>
      <c r="E336" s="218">
        <f>SUM(E337+E339+E341)</f>
        <v>0</v>
      </c>
      <c r="F336" s="378">
        <f t="shared" ref="F336:I336" si="130">SUM(F337+F339+F341)</f>
        <v>0</v>
      </c>
      <c r="G336" s="378"/>
      <c r="H336" s="378">
        <f t="shared" si="130"/>
        <v>0</v>
      </c>
      <c r="I336" s="378">
        <f t="shared" si="130"/>
        <v>0</v>
      </c>
      <c r="J336" s="372" t="e">
        <f t="shared" si="127"/>
        <v>#DIV/0!</v>
      </c>
      <c r="K336" s="373" t="e">
        <f t="shared" si="108"/>
        <v>#DIV/0!</v>
      </c>
      <c r="M336" s="81"/>
    </row>
    <row r="337" spans="1:13" x14ac:dyDescent="0.25">
      <c r="A337" s="219">
        <v>311</v>
      </c>
      <c r="B337" s="220"/>
      <c r="C337" s="221"/>
      <c r="D337" s="221" t="s">
        <v>174</v>
      </c>
      <c r="E337" s="47">
        <f>SUM(E338)</f>
        <v>0</v>
      </c>
      <c r="F337" s="158">
        <f t="shared" ref="F337:I337" si="131">SUM(F338)</f>
        <v>0</v>
      </c>
      <c r="G337" s="158"/>
      <c r="H337" s="158">
        <f t="shared" si="131"/>
        <v>0</v>
      </c>
      <c r="I337" s="158">
        <f t="shared" si="131"/>
        <v>0</v>
      </c>
      <c r="J337" s="372" t="e">
        <f t="shared" si="127"/>
        <v>#DIV/0!</v>
      </c>
      <c r="K337" s="373" t="e">
        <f t="shared" si="108"/>
        <v>#DIV/0!</v>
      </c>
    </row>
    <row r="338" spans="1:13" x14ac:dyDescent="0.25">
      <c r="A338" s="201">
        <v>3111</v>
      </c>
      <c r="B338" s="82"/>
      <c r="C338" s="202"/>
      <c r="D338" s="202" t="s">
        <v>95</v>
      </c>
      <c r="E338" s="9"/>
      <c r="F338" s="157"/>
      <c r="G338" s="157"/>
      <c r="H338" s="157"/>
      <c r="I338" s="157"/>
      <c r="J338" s="372" t="e">
        <f t="shared" si="127"/>
        <v>#DIV/0!</v>
      </c>
      <c r="K338" s="373" t="e">
        <f t="shared" si="108"/>
        <v>#DIV/0!</v>
      </c>
    </row>
    <row r="339" spans="1:13" x14ac:dyDescent="0.25">
      <c r="A339" s="219">
        <v>312</v>
      </c>
      <c r="B339" s="220"/>
      <c r="C339" s="221"/>
      <c r="D339" s="221" t="s">
        <v>97</v>
      </c>
      <c r="E339" s="47">
        <f>SUM(E340)</f>
        <v>0</v>
      </c>
      <c r="F339" s="158">
        <f t="shared" ref="F339:I339" si="132">SUM(F340)</f>
        <v>0</v>
      </c>
      <c r="G339" s="158"/>
      <c r="H339" s="158">
        <f t="shared" si="132"/>
        <v>0</v>
      </c>
      <c r="I339" s="158">
        <f t="shared" si="132"/>
        <v>0</v>
      </c>
      <c r="J339" s="372" t="e">
        <f t="shared" si="127"/>
        <v>#DIV/0!</v>
      </c>
      <c r="K339" s="373" t="e">
        <f t="shared" si="108"/>
        <v>#DIV/0!</v>
      </c>
    </row>
    <row r="340" spans="1:13" x14ac:dyDescent="0.25">
      <c r="A340" s="201">
        <v>3121</v>
      </c>
      <c r="B340" s="82"/>
      <c r="C340" s="202"/>
      <c r="D340" s="202" t="s">
        <v>97</v>
      </c>
      <c r="E340" s="9"/>
      <c r="F340" s="157"/>
      <c r="G340" s="157"/>
      <c r="H340" s="157"/>
      <c r="I340" s="157"/>
      <c r="J340" s="372" t="e">
        <f t="shared" si="127"/>
        <v>#DIV/0!</v>
      </c>
      <c r="K340" s="373" t="e">
        <f t="shared" si="108"/>
        <v>#DIV/0!</v>
      </c>
    </row>
    <row r="341" spans="1:13" x14ac:dyDescent="0.25">
      <c r="A341" s="219">
        <v>313</v>
      </c>
      <c r="B341" s="220"/>
      <c r="C341" s="221"/>
      <c r="D341" s="221" t="s">
        <v>98</v>
      </c>
      <c r="E341" s="47">
        <f>SUM(E342)</f>
        <v>0</v>
      </c>
      <c r="F341" s="158">
        <f t="shared" ref="F341:I341" si="133">SUM(F342)</f>
        <v>0</v>
      </c>
      <c r="G341" s="158"/>
      <c r="H341" s="158">
        <f t="shared" si="133"/>
        <v>0</v>
      </c>
      <c r="I341" s="158">
        <f t="shared" si="133"/>
        <v>0</v>
      </c>
      <c r="J341" s="372" t="e">
        <f t="shared" si="127"/>
        <v>#DIV/0!</v>
      </c>
      <c r="K341" s="373" t="e">
        <f t="shared" si="108"/>
        <v>#DIV/0!</v>
      </c>
    </row>
    <row r="342" spans="1:13" ht="25.5" x14ac:dyDescent="0.25">
      <c r="A342" s="201">
        <v>3132</v>
      </c>
      <c r="B342" s="82"/>
      <c r="C342" s="202"/>
      <c r="D342" s="202" t="s">
        <v>175</v>
      </c>
      <c r="E342" s="9"/>
      <c r="F342" s="157"/>
      <c r="G342" s="157"/>
      <c r="H342" s="157"/>
      <c r="I342" s="157"/>
      <c r="J342" s="372" t="e">
        <f t="shared" si="127"/>
        <v>#DIV/0!</v>
      </c>
      <c r="K342" s="373" t="e">
        <f t="shared" si="108"/>
        <v>#DIV/0!</v>
      </c>
    </row>
    <row r="343" spans="1:13" x14ac:dyDescent="0.25">
      <c r="A343" s="230">
        <v>32</v>
      </c>
      <c r="B343" s="231"/>
      <c r="C343" s="136"/>
      <c r="D343" s="136" t="s">
        <v>13</v>
      </c>
      <c r="E343" s="218">
        <f>SUM(E344+E347)</f>
        <v>0</v>
      </c>
      <c r="F343" s="378">
        <f t="shared" ref="F343:I343" si="134">SUM(F344+F347)</f>
        <v>0</v>
      </c>
      <c r="G343" s="378"/>
      <c r="H343" s="378">
        <f t="shared" si="134"/>
        <v>0</v>
      </c>
      <c r="I343" s="378">
        <f t="shared" si="134"/>
        <v>0</v>
      </c>
      <c r="J343" s="372" t="e">
        <f t="shared" si="127"/>
        <v>#DIV/0!</v>
      </c>
      <c r="K343" s="373" t="e">
        <f t="shared" si="108"/>
        <v>#DIV/0!</v>
      </c>
    </row>
    <row r="344" spans="1:13" ht="25.5" x14ac:dyDescent="0.25">
      <c r="A344" s="219">
        <v>321</v>
      </c>
      <c r="B344" s="220"/>
      <c r="C344" s="221"/>
      <c r="D344" s="221" t="s">
        <v>101</v>
      </c>
      <c r="E344" s="47">
        <f>SUM(E345+E346)</f>
        <v>0</v>
      </c>
      <c r="F344" s="158">
        <f t="shared" ref="F344:I344" si="135">SUM(F345+F346)</f>
        <v>0</v>
      </c>
      <c r="G344" s="158"/>
      <c r="H344" s="158">
        <f t="shared" si="135"/>
        <v>0</v>
      </c>
      <c r="I344" s="158">
        <f t="shared" si="135"/>
        <v>0</v>
      </c>
      <c r="J344" s="372" t="e">
        <f t="shared" si="127"/>
        <v>#DIV/0!</v>
      </c>
      <c r="K344" s="373" t="e">
        <f t="shared" si="108"/>
        <v>#DIV/0!</v>
      </c>
    </row>
    <row r="345" spans="1:13" x14ac:dyDescent="0.25">
      <c r="A345" s="347">
        <v>3211</v>
      </c>
      <c r="B345" s="331"/>
      <c r="C345" s="332"/>
      <c r="D345" s="321" t="s">
        <v>102</v>
      </c>
      <c r="E345" s="9"/>
      <c r="F345" s="157"/>
      <c r="G345" s="157"/>
      <c r="H345" s="385"/>
      <c r="I345" s="157"/>
      <c r="J345" s="372" t="e">
        <f t="shared" si="127"/>
        <v>#DIV/0!</v>
      </c>
      <c r="K345" s="373" t="e">
        <f t="shared" si="108"/>
        <v>#DIV/0!</v>
      </c>
    </row>
    <row r="346" spans="1:13" ht="25.5" x14ac:dyDescent="0.25">
      <c r="A346" s="201">
        <v>3212</v>
      </c>
      <c r="B346" s="82"/>
      <c r="C346" s="202"/>
      <c r="D346" s="202" t="s">
        <v>176</v>
      </c>
      <c r="E346" s="9"/>
      <c r="F346" s="157"/>
      <c r="G346" s="157"/>
      <c r="H346" s="157"/>
      <c r="I346" s="157"/>
      <c r="J346" s="372" t="e">
        <f t="shared" si="127"/>
        <v>#DIV/0!</v>
      </c>
      <c r="K346" s="373" t="e">
        <f t="shared" si="108"/>
        <v>#DIV/0!</v>
      </c>
    </row>
    <row r="347" spans="1:13" x14ac:dyDescent="0.25">
      <c r="A347" s="334">
        <v>322</v>
      </c>
      <c r="B347" s="335"/>
      <c r="C347" s="341"/>
      <c r="D347" s="329" t="s">
        <v>105</v>
      </c>
      <c r="E347" s="47">
        <f>SUM(E348)</f>
        <v>0</v>
      </c>
      <c r="F347" s="158">
        <f t="shared" ref="F347:I347" si="136">SUM(F348)</f>
        <v>0</v>
      </c>
      <c r="G347" s="158"/>
      <c r="H347" s="158">
        <f t="shared" si="136"/>
        <v>0</v>
      </c>
      <c r="I347" s="158">
        <f t="shared" si="136"/>
        <v>0</v>
      </c>
      <c r="J347" s="372" t="e">
        <f t="shared" si="127"/>
        <v>#DIV/0!</v>
      </c>
      <c r="K347" s="373" t="e">
        <f t="shared" si="108"/>
        <v>#DIV/0!</v>
      </c>
    </row>
    <row r="348" spans="1:13" ht="25.5" x14ac:dyDescent="0.25">
      <c r="A348" s="330">
        <v>3221</v>
      </c>
      <c r="B348" s="331"/>
      <c r="C348" s="332"/>
      <c r="D348" s="321" t="s">
        <v>187</v>
      </c>
      <c r="E348" s="9"/>
      <c r="F348" s="157"/>
      <c r="G348" s="157"/>
      <c r="H348" s="385"/>
      <c r="I348" s="157"/>
      <c r="J348" s="372" t="e">
        <f t="shared" si="127"/>
        <v>#DIV/0!</v>
      </c>
      <c r="K348" s="373" t="e">
        <f t="shared" si="108"/>
        <v>#DIV/0!</v>
      </c>
    </row>
    <row r="349" spans="1:13" ht="24" customHeight="1" x14ac:dyDescent="0.25">
      <c r="A349" s="510" t="s">
        <v>243</v>
      </c>
      <c r="B349" s="511"/>
      <c r="C349" s="512"/>
      <c r="D349" s="283" t="s">
        <v>244</v>
      </c>
      <c r="E349" s="27">
        <f>SUM(E350+E355)</f>
        <v>0</v>
      </c>
      <c r="F349" s="156">
        <f t="shared" ref="F349:I349" si="137">SUM(F350+F355)</f>
        <v>0</v>
      </c>
      <c r="G349" s="156"/>
      <c r="H349" s="156">
        <f t="shared" si="137"/>
        <v>0</v>
      </c>
      <c r="I349" s="156">
        <f t="shared" si="137"/>
        <v>0</v>
      </c>
      <c r="J349" s="372" t="e">
        <f t="shared" si="127"/>
        <v>#DIV/0!</v>
      </c>
      <c r="K349" s="373" t="e">
        <f t="shared" si="108"/>
        <v>#DIV/0!</v>
      </c>
      <c r="M349" s="81"/>
    </row>
    <row r="350" spans="1:13" ht="14.45" customHeight="1" x14ac:dyDescent="0.25">
      <c r="A350" s="486" t="s">
        <v>241</v>
      </c>
      <c r="B350" s="487"/>
      <c r="C350" s="488"/>
      <c r="D350" s="301" t="s">
        <v>242</v>
      </c>
      <c r="E350" s="346">
        <f>SUM(E351)</f>
        <v>0</v>
      </c>
      <c r="F350" s="388">
        <f t="shared" ref="F350:I353" si="138">SUM(F351)</f>
        <v>0</v>
      </c>
      <c r="G350" s="388"/>
      <c r="H350" s="388">
        <f t="shared" si="138"/>
        <v>0</v>
      </c>
      <c r="I350" s="388">
        <f t="shared" si="138"/>
        <v>0</v>
      </c>
      <c r="J350" s="372" t="e">
        <f t="shared" si="127"/>
        <v>#DIV/0!</v>
      </c>
      <c r="K350" s="373" t="e">
        <f t="shared" si="108"/>
        <v>#DIV/0!</v>
      </c>
    </row>
    <row r="351" spans="1:13" x14ac:dyDescent="0.25">
      <c r="A351" s="495">
        <v>3</v>
      </c>
      <c r="B351" s="496"/>
      <c r="C351" s="497"/>
      <c r="D351" s="302" t="s">
        <v>6</v>
      </c>
      <c r="E351" s="348">
        <f>SUM(E352)</f>
        <v>0</v>
      </c>
      <c r="F351" s="389">
        <f t="shared" si="138"/>
        <v>0</v>
      </c>
      <c r="G351" s="389"/>
      <c r="H351" s="389">
        <f t="shared" si="138"/>
        <v>0</v>
      </c>
      <c r="I351" s="389">
        <f t="shared" si="138"/>
        <v>0</v>
      </c>
      <c r="J351" s="372" t="e">
        <f t="shared" si="127"/>
        <v>#DIV/0!</v>
      </c>
      <c r="K351" s="373" t="e">
        <f t="shared" ref="K351:K359" si="139">I351/F351*100</f>
        <v>#DIV/0!</v>
      </c>
    </row>
    <row r="352" spans="1:13" x14ac:dyDescent="0.25">
      <c r="A352" s="498">
        <v>32</v>
      </c>
      <c r="B352" s="499"/>
      <c r="C352" s="500"/>
      <c r="D352" s="303" t="s">
        <v>13</v>
      </c>
      <c r="E352" s="349">
        <f>SUM(E353)</f>
        <v>0</v>
      </c>
      <c r="F352" s="390">
        <f t="shared" si="138"/>
        <v>0</v>
      </c>
      <c r="G352" s="390"/>
      <c r="H352" s="390">
        <f t="shared" si="138"/>
        <v>0</v>
      </c>
      <c r="I352" s="390">
        <f t="shared" si="138"/>
        <v>0</v>
      </c>
      <c r="J352" s="372" t="e">
        <f t="shared" si="127"/>
        <v>#DIV/0!</v>
      </c>
      <c r="K352" s="373" t="e">
        <f t="shared" si="139"/>
        <v>#DIV/0!</v>
      </c>
    </row>
    <row r="353" spans="1:13" s="79" customFormat="1" x14ac:dyDescent="0.25">
      <c r="A353" s="304">
        <v>322</v>
      </c>
      <c r="B353" s="305"/>
      <c r="C353" s="306"/>
      <c r="D353" s="336" t="s">
        <v>105</v>
      </c>
      <c r="E353" s="350">
        <f>SUM(E354)</f>
        <v>0</v>
      </c>
      <c r="F353" s="391">
        <f t="shared" si="138"/>
        <v>0</v>
      </c>
      <c r="G353" s="391"/>
      <c r="H353" s="391">
        <f t="shared" si="138"/>
        <v>0</v>
      </c>
      <c r="I353" s="391">
        <f t="shared" si="138"/>
        <v>0</v>
      </c>
      <c r="J353" s="372" t="e">
        <f t="shared" si="127"/>
        <v>#DIV/0!</v>
      </c>
      <c r="K353" s="373" t="e">
        <f t="shared" si="139"/>
        <v>#DIV/0!</v>
      </c>
    </row>
    <row r="354" spans="1:13" s="81" customFormat="1" x14ac:dyDescent="0.25">
      <c r="A354" s="307">
        <v>3222</v>
      </c>
      <c r="B354" s="308"/>
      <c r="C354" s="309"/>
      <c r="D354" s="351" t="s">
        <v>107</v>
      </c>
      <c r="E354" s="328"/>
      <c r="F354" s="385"/>
      <c r="G354" s="385"/>
      <c r="H354" s="385"/>
      <c r="I354" s="157"/>
      <c r="J354" s="372" t="e">
        <f t="shared" si="127"/>
        <v>#DIV/0!</v>
      </c>
      <c r="K354" s="373" t="e">
        <f t="shared" si="139"/>
        <v>#DIV/0!</v>
      </c>
    </row>
    <row r="355" spans="1:13" ht="14.45" customHeight="1" x14ac:dyDescent="0.25">
      <c r="A355" s="486" t="s">
        <v>177</v>
      </c>
      <c r="B355" s="487"/>
      <c r="C355" s="488"/>
      <c r="D355" s="301" t="s">
        <v>245</v>
      </c>
      <c r="E355" s="346">
        <f>SUM(E356)</f>
        <v>0</v>
      </c>
      <c r="F355" s="388">
        <f t="shared" ref="F355:I358" si="140">SUM(F356)</f>
        <v>0</v>
      </c>
      <c r="G355" s="388"/>
      <c r="H355" s="388">
        <f t="shared" si="140"/>
        <v>0</v>
      </c>
      <c r="I355" s="388">
        <f t="shared" si="140"/>
        <v>0</v>
      </c>
      <c r="J355" s="372" t="e">
        <f t="shared" si="127"/>
        <v>#DIV/0!</v>
      </c>
      <c r="K355" s="373" t="e">
        <f t="shared" si="139"/>
        <v>#DIV/0!</v>
      </c>
    </row>
    <row r="356" spans="1:13" x14ac:dyDescent="0.25">
      <c r="A356" s="495">
        <v>3</v>
      </c>
      <c r="B356" s="496"/>
      <c r="C356" s="497"/>
      <c r="D356" s="302" t="s">
        <v>6</v>
      </c>
      <c r="E356" s="348">
        <f>SUM(E357)</f>
        <v>0</v>
      </c>
      <c r="F356" s="389">
        <f t="shared" si="140"/>
        <v>0</v>
      </c>
      <c r="G356" s="389"/>
      <c r="H356" s="389">
        <f t="shared" si="140"/>
        <v>0</v>
      </c>
      <c r="I356" s="389">
        <f t="shared" si="140"/>
        <v>0</v>
      </c>
      <c r="J356" s="372" t="e">
        <f t="shared" si="127"/>
        <v>#DIV/0!</v>
      </c>
      <c r="K356" s="373" t="e">
        <f t="shared" si="139"/>
        <v>#DIV/0!</v>
      </c>
    </row>
    <row r="357" spans="1:13" x14ac:dyDescent="0.25">
      <c r="A357" s="498">
        <v>32</v>
      </c>
      <c r="B357" s="499"/>
      <c r="C357" s="500"/>
      <c r="D357" s="303" t="s">
        <v>13</v>
      </c>
      <c r="E357" s="349">
        <f>SUM(E358)</f>
        <v>0</v>
      </c>
      <c r="F357" s="390">
        <f t="shared" si="140"/>
        <v>0</v>
      </c>
      <c r="G357" s="390"/>
      <c r="H357" s="390">
        <f t="shared" si="140"/>
        <v>0</v>
      </c>
      <c r="I357" s="390">
        <f t="shared" si="140"/>
        <v>0</v>
      </c>
      <c r="J357" s="372" t="e">
        <f t="shared" si="127"/>
        <v>#DIV/0!</v>
      </c>
      <c r="K357" s="373" t="e">
        <f t="shared" si="139"/>
        <v>#DIV/0!</v>
      </c>
    </row>
    <row r="358" spans="1:13" x14ac:dyDescent="0.25">
      <c r="A358" s="304">
        <v>322</v>
      </c>
      <c r="B358" s="305"/>
      <c r="C358" s="306"/>
      <c r="D358" s="336" t="s">
        <v>105</v>
      </c>
      <c r="E358" s="350">
        <f>SUM(E359)</f>
        <v>0</v>
      </c>
      <c r="F358" s="391">
        <f t="shared" si="140"/>
        <v>0</v>
      </c>
      <c r="G358" s="391"/>
      <c r="H358" s="391">
        <f t="shared" si="140"/>
        <v>0</v>
      </c>
      <c r="I358" s="391">
        <f t="shared" si="140"/>
        <v>0</v>
      </c>
      <c r="J358" s="372" t="e">
        <f t="shared" si="127"/>
        <v>#DIV/0!</v>
      </c>
      <c r="K358" s="373" t="e">
        <f t="shared" si="139"/>
        <v>#DIV/0!</v>
      </c>
    </row>
    <row r="359" spans="1:13" x14ac:dyDescent="0.25">
      <c r="A359" s="307">
        <v>3222</v>
      </c>
      <c r="B359" s="308"/>
      <c r="C359" s="309"/>
      <c r="D359" s="351" t="s">
        <v>107</v>
      </c>
      <c r="E359" s="328"/>
      <c r="F359" s="385"/>
      <c r="G359" s="385"/>
      <c r="H359" s="385"/>
      <c r="I359" s="157"/>
      <c r="J359" s="372" t="e">
        <f t="shared" si="127"/>
        <v>#DIV/0!</v>
      </c>
      <c r="K359" s="373" t="e">
        <f t="shared" si="139"/>
        <v>#DIV/0!</v>
      </c>
    </row>
    <row r="360" spans="1:13" x14ac:dyDescent="0.25">
      <c r="J360" s="429"/>
      <c r="M360" s="79"/>
    </row>
  </sheetData>
  <mergeCells count="96">
    <mergeCell ref="A352:C352"/>
    <mergeCell ref="A355:C355"/>
    <mergeCell ref="A356:C356"/>
    <mergeCell ref="A357:C357"/>
    <mergeCell ref="A331:C331"/>
    <mergeCell ref="A334:C334"/>
    <mergeCell ref="A349:C349"/>
    <mergeCell ref="A350:C350"/>
    <mergeCell ref="A351:C351"/>
    <mergeCell ref="A318:C318"/>
    <mergeCell ref="A321:C321"/>
    <mergeCell ref="A322:C322"/>
    <mergeCell ref="A329:C329"/>
    <mergeCell ref="A330:C330"/>
    <mergeCell ref="A310:C310"/>
    <mergeCell ref="A311:C311"/>
    <mergeCell ref="A312:C312"/>
    <mergeCell ref="A315:C315"/>
    <mergeCell ref="A317:C317"/>
    <mergeCell ref="A294:C294"/>
    <mergeCell ref="A296:C296"/>
    <mergeCell ref="A306:C306"/>
    <mergeCell ref="A307:C307"/>
    <mergeCell ref="A309:C309"/>
    <mergeCell ref="A276:C276"/>
    <mergeCell ref="A277:C277"/>
    <mergeCell ref="A280:C280"/>
    <mergeCell ref="A281:C281"/>
    <mergeCell ref="A293:C293"/>
    <mergeCell ref="A236:C236"/>
    <mergeCell ref="A251:C251"/>
    <mergeCell ref="A262:C262"/>
    <mergeCell ref="A263:C263"/>
    <mergeCell ref="A266:C266"/>
    <mergeCell ref="A225:C225"/>
    <mergeCell ref="A231:C231"/>
    <mergeCell ref="A233:C233"/>
    <mergeCell ref="A234:C234"/>
    <mergeCell ref="A235:C235"/>
    <mergeCell ref="A216:C216"/>
    <mergeCell ref="A219:C219"/>
    <mergeCell ref="A220:C220"/>
    <mergeCell ref="A223:C223"/>
    <mergeCell ref="A224:C224"/>
    <mergeCell ref="A202:C202"/>
    <mergeCell ref="A203:C203"/>
    <mergeCell ref="A213:C213"/>
    <mergeCell ref="A214:C214"/>
    <mergeCell ref="A215:C215"/>
    <mergeCell ref="A190:C190"/>
    <mergeCell ref="A193:C193"/>
    <mergeCell ref="A194:C194"/>
    <mergeCell ref="A195:C195"/>
    <mergeCell ref="A196:C196"/>
    <mergeCell ref="A180:C180"/>
    <mergeCell ref="A181:C181"/>
    <mergeCell ref="A186:C186"/>
    <mergeCell ref="A187:C187"/>
    <mergeCell ref="A188:C188"/>
    <mergeCell ref="A184:C184"/>
    <mergeCell ref="A183:C183"/>
    <mergeCell ref="A173:C173"/>
    <mergeCell ref="A176:C176"/>
    <mergeCell ref="A177:C177"/>
    <mergeCell ref="A178:C178"/>
    <mergeCell ref="A179:C179"/>
    <mergeCell ref="A155:C155"/>
    <mergeCell ref="A165:C165"/>
    <mergeCell ref="A166:C166"/>
    <mergeCell ref="A171:C171"/>
    <mergeCell ref="A172:C172"/>
    <mergeCell ref="A117:C117"/>
    <mergeCell ref="A127:C127"/>
    <mergeCell ref="A147:C147"/>
    <mergeCell ref="A148:C148"/>
    <mergeCell ref="A153:C153"/>
    <mergeCell ref="A141:C141"/>
    <mergeCell ref="A79:C79"/>
    <mergeCell ref="A80:C80"/>
    <mergeCell ref="A81:C81"/>
    <mergeCell ref="A115:C115"/>
    <mergeCell ref="A116:C116"/>
    <mergeCell ref="A12:C12"/>
    <mergeCell ref="A13:C13"/>
    <mergeCell ref="A21:C21"/>
    <mergeCell ref="A14:C14"/>
    <mergeCell ref="A46:C46"/>
    <mergeCell ref="A42:C42"/>
    <mergeCell ref="A43:C43"/>
    <mergeCell ref="A44:C44"/>
    <mergeCell ref="A45:C45"/>
    <mergeCell ref="A10:C10"/>
    <mergeCell ref="A11:C11"/>
    <mergeCell ref="A7:C7"/>
    <mergeCell ref="A1:L1"/>
    <mergeCell ref="A5:K5"/>
  </mergeCells>
  <pageMargins left="0" right="0" top="0" bottom="0" header="0" footer="0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OŠ</cp:lastModifiedBy>
  <cp:lastPrinted>2026-03-20T10:27:34Z</cp:lastPrinted>
  <dcterms:created xsi:type="dcterms:W3CDTF">2022-08-12T12:51:27Z</dcterms:created>
  <dcterms:modified xsi:type="dcterms:W3CDTF">2026-04-08T06:41:29Z</dcterms:modified>
</cp:coreProperties>
</file>